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020" activeTab="2"/>
  </bookViews>
  <sheets>
    <sheet name="Parametri" sheetId="1" r:id="rId1"/>
    <sheet name="Sheet1" sheetId="2" r:id="rId2"/>
    <sheet name="Spisak" sheetId="3" r:id="rId3"/>
    <sheet name="OB1" sheetId="4" r:id="rId4"/>
    <sheet name="OB2" sheetId="5" r:id="rId5"/>
  </sheets>
  <externalReferences>
    <externalReference r:id="rId8"/>
  </externalReferences>
  <definedNames>
    <definedName name="Citava_tabela" localSheetId="3">'OB1'!#REF!</definedName>
    <definedName name="Citava_tabela" localSheetId="4">'OB2'!#REF!</definedName>
    <definedName name="Citava_tabela" localSheetId="2">'Spisak'!$A$1:$AI$1</definedName>
    <definedName name="Citava_tabela">#REF!</definedName>
    <definedName name="NijesuPlatili">'[1]Sheet1'!$C$3:$D$120</definedName>
    <definedName name="_xlnm.Print_Titles" localSheetId="3">'OB1'!$1:$11</definedName>
    <definedName name="_xlnm.Print_Titles" localSheetId="4">'OB2'!$1:$11</definedName>
    <definedName name="_xlnm.Print_Titles" localSheetId="2">'Spisak'!$1:$1</definedName>
  </definedNames>
  <calcPr fullCalcOnLoad="1"/>
</workbook>
</file>

<file path=xl/sharedStrings.xml><?xml version="1.0" encoding="utf-8"?>
<sst xmlns="http://schemas.openxmlformats.org/spreadsheetml/2006/main" count="807" uniqueCount="442">
  <si>
    <t>Ispit</t>
  </si>
  <si>
    <t>Ocjena</t>
  </si>
  <si>
    <t>Datum</t>
  </si>
  <si>
    <t>Zbir</t>
  </si>
  <si>
    <t>Br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</si>
  <si>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</si>
  <si>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</si>
  <si>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</si>
  <si>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</si>
  <si>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</si>
  <si>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</si>
  <si>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</si>
  <si>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</si>
  <si>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</si>
  <si>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</si>
  <si>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</si>
  <si>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</si>
  <si>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</si>
  <si>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</si>
  <si>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</si>
  <si>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</si>
  <si>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INDEX</t>
  </si>
  <si>
    <t>D+K+L</t>
  </si>
  <si>
    <t>K1p</t>
  </si>
  <si>
    <t>K2p</t>
  </si>
  <si>
    <t>K1u</t>
  </si>
  <si>
    <t>K2u</t>
  </si>
  <si>
    <t>God</t>
  </si>
  <si>
    <t>Ispitp</t>
  </si>
  <si>
    <t>IspUK</t>
  </si>
  <si>
    <t>ELEKTROTEHNIČKI FAKULTET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</si>
  <si>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</si>
  <si>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</si>
  <si>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</si>
  <si>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</si>
  <si>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</si>
  <si>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</si>
  <si>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</si>
  <si>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</si>
  <si>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</si>
  <si>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</si>
  <si>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</si>
  <si>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</si>
  <si>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</si>
  <si>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</si>
  <si>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</si>
  <si>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</si>
  <si>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</si>
  <si>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</si>
  <si>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</si>
  <si>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</si>
  <si>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</si>
  <si>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</si>
  <si>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</si>
  <si>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</si>
  <si>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</si>
  <si>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Prodekan za nastavu</t>
  </si>
  <si>
    <t>Zbir1</t>
  </si>
  <si>
    <t>Pr</t>
  </si>
  <si>
    <t>Test</t>
  </si>
  <si>
    <t>TEST</t>
  </si>
  <si>
    <t>K2Test</t>
  </si>
  <si>
    <t>K2T</t>
  </si>
  <si>
    <t>K2r</t>
  </si>
  <si>
    <t>Broj ECTS kredita: 6</t>
  </si>
  <si>
    <t>STUDIJE PRIMJENJENOG RAČUNARSTVA</t>
  </si>
  <si>
    <t>MATEMATIKA U RAČUNARSTVU</t>
  </si>
  <si>
    <t>D1</t>
  </si>
  <si>
    <t>D2</t>
  </si>
  <si>
    <t>D3</t>
  </si>
  <si>
    <t>D4</t>
  </si>
  <si>
    <t>MSc Anđela Draganić</t>
  </si>
  <si>
    <t>Prof. dr Ana Jovanović</t>
  </si>
  <si>
    <t>Ime</t>
  </si>
  <si>
    <t>Jovana</t>
  </si>
  <si>
    <t>Nikola</t>
  </si>
  <si>
    <t>Danilo</t>
  </si>
  <si>
    <t>Popović</t>
  </si>
  <si>
    <t>Živković</t>
  </si>
  <si>
    <t>Pejović</t>
  </si>
  <si>
    <t>Marko</t>
  </si>
  <si>
    <t>Bulatović</t>
  </si>
  <si>
    <t>Radović</t>
  </si>
  <si>
    <t>Marković</t>
  </si>
  <si>
    <t>Miloš</t>
  </si>
  <si>
    <t>Miljan</t>
  </si>
  <si>
    <t>Šljivančanin</t>
  </si>
  <si>
    <t>Jovović</t>
  </si>
  <si>
    <t>Jovanović</t>
  </si>
  <si>
    <t>Nikolina</t>
  </si>
  <si>
    <t>Matija</t>
  </si>
  <si>
    <t>Vojinović</t>
  </si>
  <si>
    <t>Jovan</t>
  </si>
  <si>
    <t>Danijela</t>
  </si>
  <si>
    <t>Jelić</t>
  </si>
  <si>
    <t>Milošević</t>
  </si>
  <si>
    <t>Mijušković</t>
  </si>
  <si>
    <t>Vasić</t>
  </si>
  <si>
    <t>Lazar</t>
  </si>
  <si>
    <t>Vuković</t>
  </si>
  <si>
    <t>Luka</t>
  </si>
  <si>
    <t>Vujičić</t>
  </si>
  <si>
    <t>Petar</t>
  </si>
  <si>
    <t>Filipović</t>
  </si>
  <si>
    <t>Perović</t>
  </si>
  <si>
    <t>Radunović</t>
  </si>
  <si>
    <t>Vuk</t>
  </si>
  <si>
    <t>Tadić</t>
  </si>
  <si>
    <t>Filip</t>
  </si>
  <si>
    <t>Vlahović</t>
  </si>
  <si>
    <t>Bojan</t>
  </si>
  <si>
    <t>Vujović</t>
  </si>
  <si>
    <t>Stefan</t>
  </si>
  <si>
    <t>Eldin</t>
  </si>
  <si>
    <t>Vasilije</t>
  </si>
  <si>
    <t>Nemanja</t>
  </si>
  <si>
    <t>Momčilo</t>
  </si>
  <si>
    <t>Prezime</t>
  </si>
  <si>
    <t>K1r</t>
  </si>
  <si>
    <t>Domaci</t>
  </si>
  <si>
    <t>K1 AVG</t>
  </si>
  <si>
    <t>K2 AVG</t>
  </si>
  <si>
    <t>D5</t>
  </si>
  <si>
    <t>Ispit AVG</t>
  </si>
  <si>
    <t xml:space="preserve">Statistika </t>
  </si>
  <si>
    <t>Izaslo</t>
  </si>
  <si>
    <t>D</t>
  </si>
  <si>
    <t>E</t>
  </si>
  <si>
    <t>F</t>
  </si>
  <si>
    <t>Denis</t>
  </si>
  <si>
    <t>Antonije</t>
  </si>
  <si>
    <t>Golubović</t>
  </si>
  <si>
    <t>Nebojša</t>
  </si>
  <si>
    <t>Babić</t>
  </si>
  <si>
    <t>Stojanović</t>
  </si>
  <si>
    <t>Radulović</t>
  </si>
  <si>
    <t>Klikovac</t>
  </si>
  <si>
    <t>Anja</t>
  </si>
  <si>
    <t>Veselin</t>
  </si>
  <si>
    <t>Jokanović</t>
  </si>
  <si>
    <t>Mihailo</t>
  </si>
  <si>
    <t>Jevrić</t>
  </si>
  <si>
    <t>Ognjen</t>
  </si>
  <si>
    <t>Bakić</t>
  </si>
  <si>
    <t>Kandić</t>
  </si>
  <si>
    <t>Sava</t>
  </si>
  <si>
    <t>Joksimović</t>
  </si>
  <si>
    <t>Mladen</t>
  </si>
  <si>
    <t>Knežević</t>
  </si>
  <si>
    <t>Ibrahimović</t>
  </si>
  <si>
    <t>Srđan</t>
  </si>
  <si>
    <t>Đurišić</t>
  </si>
  <si>
    <t>Adrović</t>
  </si>
  <si>
    <t>Bojić</t>
  </si>
  <si>
    <t>Slobodan</t>
  </si>
  <si>
    <t>Vladimir</t>
  </si>
  <si>
    <t>Pajović</t>
  </si>
  <si>
    <t>Goran</t>
  </si>
  <si>
    <t>Sanel</t>
  </si>
  <si>
    <t>Mitrović</t>
  </si>
  <si>
    <t>Peković</t>
  </si>
  <si>
    <t>Grbović</t>
  </si>
  <si>
    <t>Milić</t>
  </si>
  <si>
    <t>Blažo</t>
  </si>
  <si>
    <t>Rovčanin</t>
  </si>
  <si>
    <t>OBRAZAC za evidenciju osvojenih poena na predmetu i predlog ocjene, studijske 2017/2018. ljetnji semestar</t>
  </si>
  <si>
    <t>nastavnik: Prof. dr Ljubiša Stanković</t>
  </si>
  <si>
    <t>saradnik: Mr Snežana Vujošević</t>
  </si>
  <si>
    <t>OBRAZAC ZA ZAKLJUČNE OCJENE, studijske 2017/2018. ljetnji semestar</t>
  </si>
  <si>
    <t>Prof. dr Ljubiša Stanković</t>
  </si>
  <si>
    <t>1</t>
  </si>
  <si>
    <t>2018</t>
  </si>
  <si>
    <t>Žarko</t>
  </si>
  <si>
    <t>Glavičanin</t>
  </si>
  <si>
    <t>2</t>
  </si>
  <si>
    <t>Mitrić</t>
  </si>
  <si>
    <t>3</t>
  </si>
  <si>
    <t>Vukan</t>
  </si>
  <si>
    <t>Jovićević</t>
  </si>
  <si>
    <t>4</t>
  </si>
  <si>
    <t>Dragojla</t>
  </si>
  <si>
    <t>5</t>
  </si>
  <si>
    <t>Rade</t>
  </si>
  <si>
    <t>Dašić</t>
  </si>
  <si>
    <t>6</t>
  </si>
  <si>
    <t>Jasmin</t>
  </si>
  <si>
    <t>7</t>
  </si>
  <si>
    <t>8</t>
  </si>
  <si>
    <t>Alis</t>
  </si>
  <si>
    <t>Musić</t>
  </si>
  <si>
    <t>9</t>
  </si>
  <si>
    <t>Tijanić</t>
  </si>
  <si>
    <t>10</t>
  </si>
  <si>
    <t>Bandović</t>
  </si>
  <si>
    <t>11</t>
  </si>
  <si>
    <t>Marina</t>
  </si>
  <si>
    <t>12</t>
  </si>
  <si>
    <t>Jasmina</t>
  </si>
  <si>
    <t>Banda</t>
  </si>
  <si>
    <t>13</t>
  </si>
  <si>
    <t>Adela</t>
  </si>
  <si>
    <t>Kolić</t>
  </si>
  <si>
    <t>14</t>
  </si>
  <si>
    <t>15</t>
  </si>
  <si>
    <t>Alina</t>
  </si>
  <si>
    <t>Nikočević</t>
  </si>
  <si>
    <t>17</t>
  </si>
  <si>
    <t>Kristina</t>
  </si>
  <si>
    <t>Bojičić</t>
  </si>
  <si>
    <t>18</t>
  </si>
  <si>
    <t>Stamatović</t>
  </si>
  <si>
    <t>19</t>
  </si>
  <si>
    <t>Anica</t>
  </si>
  <si>
    <t>Spasojević</t>
  </si>
  <si>
    <t>20</t>
  </si>
  <si>
    <t>Dragnić</t>
  </si>
  <si>
    <t>21</t>
  </si>
  <si>
    <t>22</t>
  </si>
  <si>
    <t>Nikodin</t>
  </si>
  <si>
    <t>23</t>
  </si>
  <si>
    <t>Bogdan</t>
  </si>
  <si>
    <t>Šćekić</t>
  </si>
  <si>
    <t>24</t>
  </si>
  <si>
    <t>Božidar</t>
  </si>
  <si>
    <t>25</t>
  </si>
  <si>
    <t>Emil</t>
  </si>
  <si>
    <t>Nikičić</t>
  </si>
  <si>
    <t>26</t>
  </si>
  <si>
    <t>Lekić</t>
  </si>
  <si>
    <t>27</t>
  </si>
  <si>
    <t>Vukotić</t>
  </si>
  <si>
    <t>28</t>
  </si>
  <si>
    <t>29</t>
  </si>
  <si>
    <t>Ćetković</t>
  </si>
  <si>
    <t>30</t>
  </si>
  <si>
    <t>Dejan</t>
  </si>
  <si>
    <t>31</t>
  </si>
  <si>
    <t>Vidović</t>
  </si>
  <si>
    <t>32</t>
  </si>
  <si>
    <t>33</t>
  </si>
  <si>
    <t>34</t>
  </si>
  <si>
    <t>Adis</t>
  </si>
  <si>
    <t>Agović</t>
  </si>
  <si>
    <t>35</t>
  </si>
  <si>
    <t>Boro</t>
  </si>
  <si>
    <t>36</t>
  </si>
  <si>
    <t>Bulajić</t>
  </si>
  <si>
    <t>37</t>
  </si>
  <si>
    <t>Miroslav</t>
  </si>
  <si>
    <t>38</t>
  </si>
  <si>
    <t>Potpara</t>
  </si>
  <si>
    <t>39</t>
  </si>
  <si>
    <t>Andrija</t>
  </si>
  <si>
    <t>Zlajić</t>
  </si>
  <si>
    <t>40</t>
  </si>
  <si>
    <t>Rajković</t>
  </si>
  <si>
    <t>41</t>
  </si>
  <si>
    <t>42</t>
  </si>
  <si>
    <t>Mia</t>
  </si>
  <si>
    <t>43</t>
  </si>
  <si>
    <t>44</t>
  </si>
  <si>
    <t>45</t>
  </si>
  <si>
    <t>Vasko</t>
  </si>
  <si>
    <t>Ugrinovski</t>
  </si>
  <si>
    <t>46</t>
  </si>
  <si>
    <t>Andrej</t>
  </si>
  <si>
    <t>47</t>
  </si>
  <si>
    <t>48</t>
  </si>
  <si>
    <t>Draganić</t>
  </si>
  <si>
    <t>49</t>
  </si>
  <si>
    <t>Boris</t>
  </si>
  <si>
    <t>50</t>
  </si>
  <si>
    <t>Duško</t>
  </si>
  <si>
    <t>51</t>
  </si>
  <si>
    <t>Mugoša</t>
  </si>
  <si>
    <t>52</t>
  </si>
  <si>
    <t>53</t>
  </si>
  <si>
    <t>Stanišić</t>
  </si>
  <si>
    <t>54</t>
  </si>
  <si>
    <t>55</t>
  </si>
  <si>
    <t>Jontes</t>
  </si>
  <si>
    <t>56</t>
  </si>
  <si>
    <t>Doklestić</t>
  </si>
  <si>
    <t>57</t>
  </si>
  <si>
    <t>Andrea</t>
  </si>
  <si>
    <t>Zeković</t>
  </si>
  <si>
    <t>58</t>
  </si>
  <si>
    <t>Vukašin</t>
  </si>
  <si>
    <t>Drašković</t>
  </si>
  <si>
    <t>59</t>
  </si>
  <si>
    <t>Aković</t>
  </si>
  <si>
    <t>60</t>
  </si>
  <si>
    <t>Unković</t>
  </si>
  <si>
    <t>61</t>
  </si>
  <si>
    <t>Marijana</t>
  </si>
  <si>
    <t>Sandić</t>
  </si>
  <si>
    <t>62</t>
  </si>
  <si>
    <t>Ivan</t>
  </si>
  <si>
    <t>Pejanović</t>
  </si>
  <si>
    <t>64</t>
  </si>
  <si>
    <t>Aler</t>
  </si>
  <si>
    <t>Kojčin</t>
  </si>
  <si>
    <t>65</t>
  </si>
  <si>
    <t>Raković</t>
  </si>
  <si>
    <t>66</t>
  </si>
  <si>
    <t>Đuretić</t>
  </si>
  <si>
    <t>67</t>
  </si>
  <si>
    <t>Milivoje</t>
  </si>
  <si>
    <t>Vidaković</t>
  </si>
  <si>
    <t>68</t>
  </si>
  <si>
    <t>Almina</t>
  </si>
  <si>
    <t>Kujović</t>
  </si>
  <si>
    <t>69</t>
  </si>
  <si>
    <t>Unger</t>
  </si>
  <si>
    <t>70</t>
  </si>
  <si>
    <t>Radovanović</t>
  </si>
  <si>
    <t>71</t>
  </si>
  <si>
    <t>Aleksa</t>
  </si>
  <si>
    <t>Medojević</t>
  </si>
  <si>
    <t>72</t>
  </si>
  <si>
    <t>Vulović</t>
  </si>
  <si>
    <t>73</t>
  </si>
  <si>
    <t>Mirko</t>
  </si>
  <si>
    <t>Todorović</t>
  </si>
  <si>
    <t>74</t>
  </si>
  <si>
    <t>Svetlana</t>
  </si>
  <si>
    <t>Korać</t>
  </si>
  <si>
    <t>75</t>
  </si>
  <si>
    <t>Hazir</t>
  </si>
  <si>
    <t>Nurković</t>
  </si>
  <si>
    <t>76</t>
  </si>
  <si>
    <t>Emir</t>
  </si>
  <si>
    <t>Kardović</t>
  </si>
  <si>
    <t>77</t>
  </si>
  <si>
    <t>Slađan</t>
  </si>
  <si>
    <t>Dangubić</t>
  </si>
  <si>
    <t>78</t>
  </si>
  <si>
    <t>79</t>
  </si>
  <si>
    <t>Đorđije</t>
  </si>
  <si>
    <t>80</t>
  </si>
  <si>
    <t>Oborina</t>
  </si>
  <si>
    <t>81</t>
  </si>
  <si>
    <t>Ivona</t>
  </si>
  <si>
    <t>84</t>
  </si>
  <si>
    <t>Rađenović</t>
  </si>
  <si>
    <t>85</t>
  </si>
  <si>
    <t>Bešović</t>
  </si>
  <si>
    <t>86</t>
  </si>
  <si>
    <t>87</t>
  </si>
  <si>
    <t>Slavica</t>
  </si>
  <si>
    <t>Kalović</t>
  </si>
  <si>
    <t>89</t>
  </si>
  <si>
    <t>Amina</t>
  </si>
  <si>
    <t>Pirović</t>
  </si>
  <si>
    <t>90</t>
  </si>
  <si>
    <t>91</t>
  </si>
  <si>
    <t>92</t>
  </si>
  <si>
    <t>Branislav</t>
  </si>
  <si>
    <t>93</t>
  </si>
  <si>
    <t>Maslovarić</t>
  </si>
  <si>
    <t>94</t>
  </si>
  <si>
    <t>Mušikić</t>
  </si>
  <si>
    <t>95</t>
  </si>
  <si>
    <t>Lajović</t>
  </si>
  <si>
    <t>96</t>
  </si>
  <si>
    <t>Marijanović</t>
  </si>
  <si>
    <t>97</t>
  </si>
  <si>
    <t>Nađa</t>
  </si>
  <si>
    <t>Đukanović</t>
  </si>
  <si>
    <t>98</t>
  </si>
  <si>
    <t>Vlado</t>
  </si>
  <si>
    <t>99</t>
  </si>
  <si>
    <t>100</t>
  </si>
  <si>
    <t>Sanja</t>
  </si>
  <si>
    <t>Bjelanović</t>
  </si>
  <si>
    <t>101</t>
  </si>
  <si>
    <t>Mirjana</t>
  </si>
  <si>
    <t>Zlatičanin</t>
  </si>
  <si>
    <t>102</t>
  </si>
  <si>
    <t>Milan</t>
  </si>
  <si>
    <t>103</t>
  </si>
  <si>
    <t>104</t>
  </si>
  <si>
    <t>Jusuf</t>
  </si>
  <si>
    <t>Šabović</t>
  </si>
  <si>
    <t>105</t>
  </si>
  <si>
    <t>106</t>
  </si>
  <si>
    <t>Čizmović</t>
  </si>
  <si>
    <t>107</t>
  </si>
  <si>
    <t>108</t>
  </si>
  <si>
    <t>Marsenić</t>
  </si>
  <si>
    <t>109</t>
  </si>
  <si>
    <t>110</t>
  </si>
  <si>
    <t>Kenan</t>
  </si>
  <si>
    <t>111</t>
  </si>
  <si>
    <t>Rajan</t>
  </si>
  <si>
    <t>112</t>
  </si>
  <si>
    <t>Željka</t>
  </si>
  <si>
    <t>113</t>
  </si>
  <si>
    <t>Delić</t>
  </si>
  <si>
    <t>114</t>
  </si>
  <si>
    <t>Lerinc</t>
  </si>
  <si>
    <t>115</t>
  </si>
  <si>
    <t>116</t>
  </si>
  <si>
    <t>117</t>
  </si>
  <si>
    <t>Dragan</t>
  </si>
  <si>
    <t>118</t>
  </si>
  <si>
    <t>Smolović</t>
  </si>
  <si>
    <t>119</t>
  </si>
  <si>
    <t>Vladan</t>
  </si>
  <si>
    <t>Tomašević</t>
  </si>
  <si>
    <t>120</t>
  </si>
  <si>
    <t>Miroje</t>
  </si>
  <si>
    <t>Stanić</t>
  </si>
  <si>
    <t>121</t>
  </si>
  <si>
    <t>Dragoljub</t>
  </si>
  <si>
    <t>122</t>
  </si>
  <si>
    <t>Božana</t>
  </si>
  <si>
    <t>123</t>
  </si>
  <si>
    <t>Anđela</t>
  </si>
  <si>
    <t>124</t>
  </si>
  <si>
    <t>Zerina</t>
  </si>
  <si>
    <t>Bogućanin</t>
  </si>
  <si>
    <t>125</t>
  </si>
  <si>
    <t>126</t>
  </si>
  <si>
    <t>Bubanja</t>
  </si>
  <si>
    <t>127</t>
  </si>
  <si>
    <t>128</t>
  </si>
  <si>
    <t>Ćupić</t>
  </si>
  <si>
    <t>129</t>
  </si>
  <si>
    <t>Globarević</t>
  </si>
  <si>
    <t>130</t>
  </si>
  <si>
    <t>Marjan</t>
  </si>
  <si>
    <t>Bilafer</t>
  </si>
  <si>
    <t>131</t>
  </si>
  <si>
    <t>Dušan</t>
  </si>
  <si>
    <t>2017</t>
  </si>
  <si>
    <t>Novo</t>
  </si>
  <si>
    <t>Božo</t>
  </si>
  <si>
    <t>Strugar</t>
  </si>
  <si>
    <t>Mijanović</t>
  </si>
  <si>
    <t>Drago</t>
  </si>
  <si>
    <t>Krivokapić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</si>
</sst>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;;"/>
    <numFmt numFmtId="197" formatCode="0.0;\-0;0"/>
    <numFmt numFmtId="198" formatCode="0.0%"/>
    <numFmt numFmtId="199" formatCode="0.0;0;"/>
    <numFmt numFmtId="200" formatCode="0.0"/>
    <numFmt numFmtId="201" formatCode="mm/dd/yy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;;#"/>
    <numFmt numFmtId="207" formatCode="0;\-0;0"/>
    <numFmt numFmtId="208" formatCode="0.0;\-0.0;0.0"/>
    <numFmt numFmtId="209" formatCode="0.00;\-0.00;0.00"/>
    <numFmt numFmtId="210" formatCode="d\-mmm\-yyyy"/>
    <numFmt numFmtId="211" formatCode="mmm\-yyyy"/>
    <numFmt numFmtId="212" formatCode="[$€-2]\ #,##0.00_);[Red]\([$€-2]\ #,##0.00\)"/>
    <numFmt numFmtId="213" formatCode="0.000;\-0.000;0.000"/>
    <numFmt numFmtId="214" formatCode="0.00;\-0.0;0.0"/>
    <numFmt numFmtId="215" formatCode="0.000%"/>
    <numFmt numFmtId="216" formatCode="0;;"/>
    <numFmt numFmtId="217" formatCode="[$-409]dddd\,\ mmmm\ dd\,\ yyyy"/>
    <numFmt numFmtId="218" formatCode="m/d;@"/>
    <numFmt numFmtId="219" formatCode="0.000"/>
    <numFmt numFmtId="220" formatCode="0.0_ ;\-0.0\ "/>
    <numFmt numFmtId="221" formatCode="[$-2C1A]d\.\ mmmm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Verdana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63"/>
      <name val="Verdana"/>
      <family val="2"/>
    </font>
    <font>
      <sz val="9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333333"/>
      <name val="Verdana"/>
      <family val="2"/>
    </font>
    <font>
      <sz val="9"/>
      <color rgb="FF00B0F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57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horizontal="center"/>
      <protection/>
    </xf>
    <xf numFmtId="0" fontId="57" fillId="0" borderId="0" xfId="0" applyNumberFormat="1" applyFont="1" applyAlignment="1" applyProtection="1">
      <alignment/>
      <protection/>
    </xf>
    <xf numFmtId="0" fontId="57" fillId="0" borderId="0" xfId="0" applyNumberFormat="1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7" fillId="0" borderId="0" xfId="0" applyNumberFormat="1" applyFont="1" applyAlignment="1" applyProtection="1">
      <alignment horizontal="right"/>
      <protection/>
    </xf>
    <xf numFmtId="0" fontId="57" fillId="0" borderId="17" xfId="0" applyNumberFormat="1" applyFont="1" applyFill="1" applyBorder="1" applyAlignment="1" applyProtection="1">
      <alignment horizontal="center"/>
      <protection locked="0"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horizontal="center"/>
      <protection locked="0"/>
    </xf>
    <xf numFmtId="49" fontId="33" fillId="0" borderId="17" xfId="0" applyNumberFormat="1" applyFont="1" applyFill="1" applyBorder="1" applyAlignment="1" applyProtection="1">
      <alignment horizontal="left"/>
      <protection locked="0"/>
    </xf>
    <xf numFmtId="0" fontId="58" fillId="0" borderId="17" xfId="0" applyNumberFormat="1" applyFont="1" applyFill="1" applyBorder="1" applyAlignment="1" applyProtection="1">
      <alignment horizontal="center"/>
      <protection locked="0"/>
    </xf>
    <xf numFmtId="0" fontId="58" fillId="0" borderId="18" xfId="0" applyNumberFormat="1" applyFont="1" applyFill="1" applyBorder="1" applyAlignment="1" applyProtection="1">
      <alignment horizontal="center"/>
      <protection locked="0"/>
    </xf>
    <xf numFmtId="0" fontId="33" fillId="0" borderId="18" xfId="0" applyNumberFormat="1" applyFont="1" applyFill="1" applyBorder="1" applyAlignment="1" applyProtection="1">
      <alignment horizontal="center"/>
      <protection locked="0"/>
    </xf>
    <xf numFmtId="0" fontId="33" fillId="0" borderId="17" xfId="0" applyNumberFormat="1" applyFont="1" applyFill="1" applyBorder="1" applyAlignment="1" applyProtection="1">
      <alignment horizontal="center" wrapText="1"/>
      <protection locked="0"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 locked="0"/>
    </xf>
    <xf numFmtId="208" fontId="56" fillId="0" borderId="17" xfId="0" applyNumberFormat="1" applyFont="1" applyFill="1" applyBorder="1" applyAlignment="1" applyProtection="1">
      <alignment/>
      <protection locked="0"/>
    </xf>
    <xf numFmtId="0" fontId="56" fillId="0" borderId="17" xfId="0" applyNumberFormat="1" applyFont="1" applyFill="1" applyBorder="1" applyAlignment="1" applyProtection="1">
      <alignment horizontal="center"/>
      <protection locked="0"/>
    </xf>
    <xf numFmtId="0" fontId="58" fillId="0" borderId="18" xfId="0" applyNumberFormat="1" applyFont="1" applyFill="1" applyBorder="1" applyAlignment="1" applyProtection="1">
      <alignment/>
      <protection locked="0"/>
    </xf>
    <xf numFmtId="0" fontId="35" fillId="0" borderId="17" xfId="0" applyNumberFormat="1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/>
      <protection locked="0"/>
    </xf>
    <xf numFmtId="0" fontId="56" fillId="0" borderId="18" xfId="0" applyFont="1" applyFill="1" applyBorder="1" applyAlignment="1" applyProtection="1">
      <alignment/>
      <protection locked="0"/>
    </xf>
    <xf numFmtId="0" fontId="56" fillId="0" borderId="17" xfId="0" applyNumberFormat="1" applyFont="1" applyFill="1" applyBorder="1" applyAlignment="1" applyProtection="1">
      <alignment/>
      <protection locked="0"/>
    </xf>
    <xf numFmtId="0" fontId="35" fillId="0" borderId="17" xfId="0" applyNumberFormat="1" applyFont="1" applyFill="1" applyBorder="1" applyAlignment="1" applyProtection="1">
      <alignment/>
      <protection/>
    </xf>
    <xf numFmtId="0" fontId="35" fillId="0" borderId="17" xfId="0" applyNumberFormat="1" applyFont="1" applyBorder="1" applyAlignment="1" applyProtection="1">
      <alignment/>
      <protection/>
    </xf>
    <xf numFmtId="49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49" fontId="57" fillId="0" borderId="0" xfId="0" applyNumberFormat="1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49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Alignment="1" applyProtection="1">
      <alignment/>
      <protection locked="0"/>
    </xf>
    <xf numFmtId="0" fontId="33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10" fontId="58" fillId="0" borderId="18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Alignment="1" applyProtection="1">
      <alignment horizontal="center"/>
      <protection locked="0"/>
    </xf>
    <xf numFmtId="0" fontId="60" fillId="0" borderId="0" xfId="0" applyNumberFormat="1" applyFont="1" applyFill="1" applyAlignment="1" applyProtection="1">
      <alignment horizontal="center"/>
      <protection locked="0"/>
    </xf>
    <xf numFmtId="0" fontId="59" fillId="0" borderId="0" xfId="0" applyNumberFormat="1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33" fillId="35" borderId="17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Alignment="1" applyProtection="1">
      <alignment horizontal="center"/>
      <protection locked="0"/>
    </xf>
    <xf numFmtId="0" fontId="1" fillId="35" borderId="0" xfId="0" applyNumberFormat="1" applyFont="1" applyFill="1" applyAlignment="1" applyProtection="1">
      <alignment/>
      <protection/>
    </xf>
    <xf numFmtId="0" fontId="33" fillId="36" borderId="17" xfId="0" applyNumberFormat="1" applyFont="1" applyFill="1" applyBorder="1" applyAlignment="1" applyProtection="1">
      <alignment horizontal="center"/>
      <protection locked="0"/>
    </xf>
    <xf numFmtId="0" fontId="1" fillId="36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right" vertical="center"/>
    </xf>
    <xf numFmtId="2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left"/>
    </xf>
    <xf numFmtId="1" fontId="0" fillId="0" borderId="0" xfId="0" applyNumberFormat="1" applyFont="1" applyAlignment="1" applyProtection="1">
      <alignment horizontal="center"/>
      <protection locked="0"/>
    </xf>
    <xf numFmtId="1" fontId="11" fillId="0" borderId="20" xfId="0" applyNumberFormat="1" applyFont="1" applyBorder="1" applyAlignment="1">
      <alignment horizontal="center" vertical="center" wrapText="1"/>
    </xf>
    <xf numFmtId="1" fontId="57" fillId="0" borderId="0" xfId="0" applyNumberFormat="1" applyFont="1" applyAlignment="1" applyProtection="1">
      <alignment horizontal="center"/>
      <protection locked="0"/>
    </xf>
    <xf numFmtId="200" fontId="0" fillId="0" borderId="18" xfId="0" applyNumberFormat="1" applyFont="1" applyFill="1" applyBorder="1" applyAlignment="1" applyProtection="1">
      <alignment horizontal="right"/>
      <protection locked="0"/>
    </xf>
    <xf numFmtId="200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200" fontId="0" fillId="0" borderId="17" xfId="0" applyNumberFormat="1" applyFont="1" applyFill="1" applyBorder="1" applyAlignment="1" applyProtection="1">
      <alignment/>
      <protection locked="0"/>
    </xf>
    <xf numFmtId="20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00" fontId="0" fillId="0" borderId="22" xfId="0" applyNumberFormat="1" applyFont="1" applyFill="1" applyBorder="1" applyAlignment="1" applyProtection="1">
      <alignment/>
      <protection locked="0"/>
    </xf>
    <xf numFmtId="20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200" fontId="0" fillId="0" borderId="17" xfId="0" applyNumberFormat="1" applyFont="1" applyFill="1" applyBorder="1" applyAlignment="1" applyProtection="1">
      <alignment/>
      <protection locked="0"/>
    </xf>
    <xf numFmtId="0" fontId="56" fillId="0" borderId="17" xfId="0" applyFont="1" applyFill="1" applyBorder="1" applyAlignment="1">
      <alignment horizontal="right" vertical="center" wrapText="1"/>
    </xf>
    <xf numFmtId="197" fontId="58" fillId="0" borderId="17" xfId="0" applyNumberFormat="1" applyFont="1" applyFill="1" applyBorder="1" applyAlignment="1" applyProtection="1">
      <alignment horizontal="center"/>
      <protection locked="0"/>
    </xf>
    <xf numFmtId="0" fontId="56" fillId="35" borderId="17" xfId="0" applyFont="1" applyFill="1" applyBorder="1" applyAlignment="1">
      <alignment horizontal="right" vertical="center" wrapText="1"/>
    </xf>
    <xf numFmtId="2" fontId="56" fillId="0" borderId="17" xfId="0" applyNumberFormat="1" applyFont="1" applyFill="1" applyBorder="1" applyAlignment="1">
      <alignment horizontal="center" wrapText="1"/>
    </xf>
    <xf numFmtId="200" fontId="56" fillId="0" borderId="17" xfId="0" applyNumberFormat="1" applyFont="1" applyFill="1" applyBorder="1" applyAlignment="1">
      <alignment horizontal="center" wrapText="1"/>
    </xf>
    <xf numFmtId="0" fontId="56" fillId="0" borderId="17" xfId="0" applyFont="1" applyFill="1" applyBorder="1" applyAlignment="1">
      <alignment vertical="center" wrapText="1"/>
    </xf>
    <xf numFmtId="208" fontId="56" fillId="0" borderId="17" xfId="0" applyNumberFormat="1" applyFont="1" applyFill="1" applyBorder="1" applyAlignment="1" applyProtection="1">
      <alignment horizontal="center"/>
      <protection locked="0"/>
    </xf>
    <xf numFmtId="196" fontId="58" fillId="0" borderId="17" xfId="0" applyNumberFormat="1" applyFont="1" applyFill="1" applyBorder="1" applyAlignment="1" applyProtection="1">
      <alignment/>
      <protection locked="0"/>
    </xf>
    <xf numFmtId="200" fontId="56" fillId="36" borderId="17" xfId="0" applyNumberFormat="1" applyFont="1" applyFill="1" applyBorder="1" applyAlignment="1" applyProtection="1">
      <alignment horizontal="center"/>
      <protection locked="0"/>
    </xf>
    <xf numFmtId="200" fontId="58" fillId="0" borderId="17" xfId="0" applyNumberFormat="1" applyFont="1" applyFill="1" applyBorder="1" applyAlignment="1" applyProtection="1">
      <alignment/>
      <protection locked="0"/>
    </xf>
    <xf numFmtId="0" fontId="58" fillId="0" borderId="17" xfId="0" applyNumberFormat="1" applyFont="1" applyFill="1" applyBorder="1" applyAlignment="1" applyProtection="1">
      <alignment horizontal="center"/>
      <protection/>
    </xf>
    <xf numFmtId="200" fontId="58" fillId="35" borderId="17" xfId="0" applyNumberFormat="1" applyFont="1" applyFill="1" applyBorder="1" applyAlignment="1" applyProtection="1">
      <alignment/>
      <protection locked="0"/>
    </xf>
    <xf numFmtId="0" fontId="56" fillId="35" borderId="17" xfId="0" applyFont="1" applyFill="1" applyBorder="1" applyAlignment="1">
      <alignment vertical="center" wrapText="1"/>
    </xf>
    <xf numFmtId="0" fontId="56" fillId="0" borderId="17" xfId="0" applyFont="1" applyFill="1" applyBorder="1" applyAlignment="1" applyProtection="1">
      <alignment horizontal="center"/>
      <protection locked="0"/>
    </xf>
    <xf numFmtId="0" fontId="58" fillId="0" borderId="17" xfId="0" applyNumberFormat="1" applyFont="1" applyFill="1" applyBorder="1" applyAlignment="1" applyProtection="1">
      <alignment/>
      <protection locked="0"/>
    </xf>
    <xf numFmtId="10" fontId="58" fillId="0" borderId="17" xfId="0" applyNumberFormat="1" applyFont="1" applyFill="1" applyBorder="1" applyAlignment="1" applyProtection="1">
      <alignment/>
      <protection locked="0"/>
    </xf>
    <xf numFmtId="10" fontId="56" fillId="0" borderId="17" xfId="0" applyNumberFormat="1" applyFont="1" applyFill="1" applyBorder="1" applyAlignment="1" applyProtection="1">
      <alignment/>
      <protection locked="0"/>
    </xf>
    <xf numFmtId="1" fontId="58" fillId="36" borderId="17" xfId="0" applyNumberFormat="1" applyFont="1" applyFill="1" applyBorder="1" applyAlignment="1" applyProtection="1">
      <alignment/>
      <protection locked="0"/>
    </xf>
    <xf numFmtId="10" fontId="58" fillId="0" borderId="17" xfId="0" applyNumberFormat="1" applyFont="1" applyBorder="1" applyAlignment="1" applyProtection="1">
      <alignment/>
      <protection locked="0"/>
    </xf>
    <xf numFmtId="0" fontId="58" fillId="36" borderId="17" xfId="0" applyNumberFormat="1" applyFont="1" applyFill="1" applyBorder="1" applyAlignment="1" applyProtection="1">
      <alignment/>
      <protection locked="0"/>
    </xf>
    <xf numFmtId="0" fontId="58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57" fillId="36" borderId="0" xfId="0" applyNumberFormat="1" applyFont="1" applyFill="1" applyAlignment="1" applyProtection="1">
      <alignment horizontal="center"/>
      <protection locked="0"/>
    </xf>
    <xf numFmtId="2" fontId="61" fillId="37" borderId="17" xfId="0" applyNumberFormat="1" applyFont="1" applyFill="1" applyBorder="1" applyAlignment="1">
      <alignment vertical="center" wrapText="1"/>
    </xf>
    <xf numFmtId="2" fontId="33" fillId="0" borderId="17" xfId="0" applyNumberFormat="1" applyFont="1" applyFill="1" applyBorder="1" applyAlignment="1" applyProtection="1">
      <alignment horizontal="center"/>
      <protection locked="0"/>
    </xf>
    <xf numFmtId="2" fontId="61" fillId="27" borderId="17" xfId="0" applyNumberFormat="1" applyFont="1" applyFill="1" applyBorder="1" applyAlignment="1">
      <alignment vertical="center" wrapText="1"/>
    </xf>
    <xf numFmtId="2" fontId="56" fillId="0" borderId="0" xfId="0" applyNumberFormat="1" applyFont="1" applyFill="1" applyBorder="1" applyAlignment="1" applyProtection="1">
      <alignment horizontal="center"/>
      <protection locked="0"/>
    </xf>
    <xf numFmtId="2" fontId="35" fillId="0" borderId="17" xfId="0" applyNumberFormat="1" applyFont="1" applyFill="1" applyBorder="1" applyAlignment="1" applyProtection="1">
      <alignment horizontal="center"/>
      <protection locked="0"/>
    </xf>
    <xf numFmtId="2" fontId="56" fillId="0" borderId="17" xfId="0" applyNumberFormat="1" applyFont="1" applyFill="1" applyBorder="1" applyAlignment="1" applyProtection="1">
      <alignment horizontal="center"/>
      <protection locked="0"/>
    </xf>
    <xf numFmtId="2" fontId="33" fillId="0" borderId="18" xfId="0" applyNumberFormat="1" applyFont="1" applyFill="1" applyBorder="1" applyAlignment="1" applyProtection="1">
      <alignment horizontal="center"/>
      <protection locked="0"/>
    </xf>
    <xf numFmtId="2" fontId="57" fillId="0" borderId="0" xfId="0" applyNumberFormat="1" applyFont="1" applyFill="1" applyAlignment="1" applyProtection="1">
      <alignment horizontal="center"/>
      <protection locked="0"/>
    </xf>
    <xf numFmtId="2" fontId="61" fillId="37" borderId="0" xfId="0" applyNumberFormat="1" applyFont="1" applyFill="1" applyAlignment="1">
      <alignment vertical="center" wrapText="1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62" fillId="37" borderId="17" xfId="0" applyNumberFormat="1" applyFont="1" applyFill="1" applyBorder="1" applyAlignment="1">
      <alignment vertical="center" wrapText="1"/>
    </xf>
    <xf numFmtId="0" fontId="0" fillId="35" borderId="17" xfId="0" applyFill="1" applyBorder="1" applyAlignment="1">
      <alignment/>
    </xf>
    <xf numFmtId="2" fontId="61" fillId="35" borderId="17" xfId="0" applyNumberFormat="1" applyFont="1" applyFill="1" applyBorder="1" applyAlignment="1">
      <alignment vertical="center" wrapText="1"/>
    </xf>
    <xf numFmtId="197" fontId="58" fillId="35" borderId="17" xfId="0" applyNumberFormat="1" applyFont="1" applyFill="1" applyBorder="1" applyAlignment="1" applyProtection="1">
      <alignment horizontal="center"/>
      <protection locked="0"/>
    </xf>
    <xf numFmtId="200" fontId="56" fillId="35" borderId="17" xfId="0" applyNumberFormat="1" applyFont="1" applyFill="1" applyBorder="1" applyAlignment="1">
      <alignment horizontal="center" wrapText="1"/>
    </xf>
    <xf numFmtId="0" fontId="56" fillId="35" borderId="17" xfId="0" applyNumberFormat="1" applyFont="1" applyFill="1" applyBorder="1" applyAlignment="1" applyProtection="1">
      <alignment horizontal="center"/>
      <protection locked="0"/>
    </xf>
    <xf numFmtId="208" fontId="56" fillId="35" borderId="17" xfId="0" applyNumberFormat="1" applyFont="1" applyFill="1" applyBorder="1" applyAlignment="1" applyProtection="1">
      <alignment/>
      <protection locked="0"/>
    </xf>
    <xf numFmtId="0" fontId="58" fillId="35" borderId="18" xfId="0" applyNumberFormat="1" applyFont="1" applyFill="1" applyBorder="1" applyAlignment="1" applyProtection="1">
      <alignment/>
      <protection locked="0"/>
    </xf>
    <xf numFmtId="208" fontId="56" fillId="35" borderId="17" xfId="0" applyNumberFormat="1" applyFont="1" applyFill="1" applyBorder="1" applyAlignment="1" applyProtection="1">
      <alignment horizontal="center"/>
      <protection locked="0"/>
    </xf>
    <xf numFmtId="2" fontId="56" fillId="35" borderId="17" xfId="0" applyNumberFormat="1" applyFont="1" applyFill="1" applyBorder="1" applyAlignment="1" applyProtection="1">
      <alignment horizontal="center"/>
      <protection locked="0"/>
    </xf>
    <xf numFmtId="196" fontId="58" fillId="35" borderId="17" xfId="0" applyNumberFormat="1" applyFont="1" applyFill="1" applyBorder="1" applyAlignment="1" applyProtection="1">
      <alignment/>
      <protection locked="0"/>
    </xf>
    <xf numFmtId="0" fontId="58" fillId="35" borderId="17" xfId="0" applyNumberFormat="1" applyFont="1" applyFill="1" applyBorder="1" applyAlignment="1" applyProtection="1">
      <alignment horizontal="center"/>
      <protection/>
    </xf>
    <xf numFmtId="0" fontId="35" fillId="35" borderId="17" xfId="0" applyNumberFormat="1" applyFont="1" applyFill="1" applyBorder="1" applyAlignment="1" applyProtection="1">
      <alignment horizontal="center"/>
      <protection/>
    </xf>
    <xf numFmtId="49" fontId="57" fillId="35" borderId="0" xfId="0" applyNumberFormat="1" applyFont="1" applyFill="1" applyBorder="1" applyAlignment="1" applyProtection="1">
      <alignment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7" fillId="35" borderId="0" xfId="0" applyFont="1" applyFill="1" applyAlignment="1" applyProtection="1">
      <alignment/>
      <protection locked="0"/>
    </xf>
    <xf numFmtId="0" fontId="56" fillId="35" borderId="17" xfId="0" applyNumberFormat="1" applyFont="1" applyFill="1" applyBorder="1" applyAlignment="1" applyProtection="1">
      <alignment/>
      <protection locked="0"/>
    </xf>
    <xf numFmtId="0" fontId="58" fillId="35" borderId="17" xfId="0" applyNumberFormat="1" applyFont="1" applyFill="1" applyBorder="1" applyAlignment="1" applyProtection="1">
      <alignment/>
      <protection locked="0"/>
    </xf>
    <xf numFmtId="0" fontId="35" fillId="35" borderId="17" xfId="0" applyNumberFormat="1" applyFont="1" applyFill="1" applyBorder="1" applyAlignment="1" applyProtection="1">
      <alignment/>
      <protection/>
    </xf>
    <xf numFmtId="0" fontId="57" fillId="35" borderId="0" xfId="0" applyFont="1" applyFill="1" applyBorder="1" applyAlignment="1" applyProtection="1">
      <alignment/>
      <protection locked="0"/>
    </xf>
    <xf numFmtId="0" fontId="57" fillId="35" borderId="0" xfId="0" applyFont="1" applyFill="1" applyAlignment="1" applyProtection="1">
      <alignment/>
      <protection locked="0"/>
    </xf>
    <xf numFmtId="2" fontId="56" fillId="35" borderId="17" xfId="0" applyNumberFormat="1" applyFont="1" applyFill="1" applyBorder="1" applyAlignment="1">
      <alignment horizontal="center" wrapText="1"/>
    </xf>
    <xf numFmtId="49" fontId="57" fillId="35" borderId="0" xfId="0" applyNumberFormat="1" applyFont="1" applyFill="1" applyAlignment="1" applyProtection="1">
      <alignment/>
      <protection locked="0"/>
    </xf>
    <xf numFmtId="0" fontId="0" fillId="35" borderId="17" xfId="0" applyFont="1" applyFill="1" applyBorder="1" applyAlignment="1">
      <alignment/>
    </xf>
    <xf numFmtId="2" fontId="14" fillId="35" borderId="17" xfId="0" applyNumberFormat="1" applyFont="1" applyFill="1" applyBorder="1" applyAlignment="1">
      <alignment vertical="center" wrapText="1"/>
    </xf>
    <xf numFmtId="0" fontId="35" fillId="35" borderId="17" xfId="0" applyFont="1" applyFill="1" applyBorder="1" applyAlignment="1">
      <alignment horizontal="right" vertical="center" wrapText="1"/>
    </xf>
    <xf numFmtId="197" fontId="33" fillId="35" borderId="17" xfId="0" applyNumberFormat="1" applyFont="1" applyFill="1" applyBorder="1" applyAlignment="1" applyProtection="1">
      <alignment horizontal="center"/>
      <protection locked="0"/>
    </xf>
    <xf numFmtId="200" fontId="35" fillId="35" borderId="17" xfId="0" applyNumberFormat="1" applyFont="1" applyFill="1" applyBorder="1" applyAlignment="1">
      <alignment horizontal="center" wrapText="1"/>
    </xf>
    <xf numFmtId="208" fontId="35" fillId="35" borderId="17" xfId="0" applyNumberFormat="1" applyFont="1" applyFill="1" applyBorder="1" applyAlignment="1" applyProtection="1">
      <alignment/>
      <protection locked="0"/>
    </xf>
    <xf numFmtId="0" fontId="35" fillId="35" borderId="17" xfId="0" applyNumberFormat="1" applyFont="1" applyFill="1" applyBorder="1" applyAlignment="1" applyProtection="1">
      <alignment horizontal="center"/>
      <protection locked="0"/>
    </xf>
    <xf numFmtId="0" fontId="33" fillId="35" borderId="18" xfId="0" applyNumberFormat="1" applyFont="1" applyFill="1" applyBorder="1" applyAlignment="1" applyProtection="1">
      <alignment/>
      <protection locked="0"/>
    </xf>
    <xf numFmtId="208" fontId="35" fillId="35" borderId="17" xfId="0" applyNumberFormat="1" applyFont="1" applyFill="1" applyBorder="1" applyAlignment="1" applyProtection="1">
      <alignment horizontal="center"/>
      <protection locked="0"/>
    </xf>
    <xf numFmtId="2" fontId="35" fillId="35" borderId="17" xfId="0" applyNumberFormat="1" applyFont="1" applyFill="1" applyBorder="1" applyAlignment="1" applyProtection="1">
      <alignment horizontal="center"/>
      <protection locked="0"/>
    </xf>
    <xf numFmtId="196" fontId="33" fillId="35" borderId="17" xfId="0" applyNumberFormat="1" applyFont="1" applyFill="1" applyBorder="1" applyAlignment="1" applyProtection="1">
      <alignment/>
      <protection locked="0"/>
    </xf>
    <xf numFmtId="200" fontId="33" fillId="35" borderId="17" xfId="0" applyNumberFormat="1" applyFont="1" applyFill="1" applyBorder="1" applyAlignment="1" applyProtection="1">
      <alignment/>
      <protection locked="0"/>
    </xf>
    <xf numFmtId="0" fontId="33" fillId="35" borderId="17" xfId="0" applyNumberFormat="1" applyFont="1" applyFill="1" applyBorder="1" applyAlignment="1" applyProtection="1">
      <alignment horizontal="center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35" fillId="35" borderId="17" xfId="0" applyNumberFormat="1" applyFont="1" applyFill="1" applyBorder="1" applyAlignment="1" applyProtection="1">
      <alignment/>
      <protection locked="0"/>
    </xf>
    <xf numFmtId="0" fontId="33" fillId="35" borderId="17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35" fillId="35" borderId="17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00" fontId="35" fillId="36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16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6667500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3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655320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57421875" style="5" customWidth="1"/>
    <col min="2" max="2" width="22.57421875" style="5" bestFit="1" customWidth="1"/>
    <col min="3" max="16384" width="9.140625" style="5" customWidth="1"/>
  </cols>
  <sheetData>
    <row r="2" spans="2:3" ht="12.75">
      <c r="B2" s="10" t="s">
        <v>17</v>
      </c>
      <c r="C2" s="7"/>
    </row>
    <row r="3" spans="2:3" ht="13.5" thickBot="1">
      <c r="B3" s="6"/>
      <c r="C3" s="7"/>
    </row>
    <row r="4" spans="2:5" ht="12.75">
      <c r="B4" s="2" t="s">
        <v>5</v>
      </c>
      <c r="C4" s="11" t="s">
        <v>9</v>
      </c>
      <c r="E4" s="5" t="s">
        <v>14</v>
      </c>
    </row>
    <row r="5" spans="2:5" ht="12.75">
      <c r="B5" s="3" t="s">
        <v>6</v>
      </c>
      <c r="C5" s="12" t="s">
        <v>10</v>
      </c>
      <c r="E5" s="5" t="s">
        <v>13</v>
      </c>
    </row>
    <row r="6" spans="2:3" ht="13.5" thickBot="1">
      <c r="B6" s="4" t="s">
        <v>12</v>
      </c>
      <c r="C6" s="13" t="s">
        <v>11</v>
      </c>
    </row>
    <row r="7" spans="2:3" ht="13.5" thickBot="1">
      <c r="B7" s="8"/>
      <c r="C7" s="9"/>
    </row>
    <row r="8" spans="2:5" ht="12.75">
      <c r="B8" s="2" t="s">
        <v>7</v>
      </c>
      <c r="C8" s="11">
        <v>2</v>
      </c>
      <c r="E8" s="5" t="s">
        <v>15</v>
      </c>
    </row>
    <row r="9" spans="2:5" ht="13.5" thickBot="1">
      <c r="B9" s="4" t="s">
        <v>8</v>
      </c>
      <c r="C9" s="13">
        <v>420</v>
      </c>
      <c r="E9" s="5" t="s">
        <v>16</v>
      </c>
    </row>
    <row r="13" ht="12.75">
      <c r="B13" s="5" t="s">
        <v>18</v>
      </c>
    </row>
    <row r="14" ht="12.75">
      <c r="B14" s="5" t="s">
        <v>19</v>
      </c>
    </row>
    <row r="15" ht="12.75">
      <c r="B15" s="5" t="s">
        <v>20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AK153"/>
  <sheetViews>
    <sheetView tabSelected="1" zoomScale="110" zoomScaleNormal="110" workbookViewId="0" topLeftCell="A1">
      <selection activeCell="A1" sqref="A1:A16384"/>
    </sheetView>
  </sheetViews>
  <sheetFormatPr defaultColWidth="9.140625" defaultRowHeight="12.75" zeroHeight="1"/>
  <cols>
    <col min="1" max="1" width="3.7109375" style="144" customWidth="1"/>
    <col min="2" max="2" width="6.00390625" style="63" customWidth="1"/>
    <col min="3" max="3" width="8.7109375" style="53" customWidth="1"/>
    <col min="4" max="4" width="8.28125" style="63" customWidth="1"/>
    <col min="5" max="5" width="12.28125" style="64" hidden="1" customWidth="1"/>
    <col min="6" max="6" width="6.7109375" style="150" customWidth="1"/>
    <col min="7" max="7" width="6.421875" style="152" customWidth="1"/>
    <col min="8" max="8" width="8.140625" style="31" hidden="1" customWidth="1"/>
    <col min="9" max="9" width="5.28125" style="61" hidden="1" customWidth="1"/>
    <col min="10" max="10" width="4.140625" style="70" customWidth="1"/>
    <col min="11" max="11" width="3.8515625" style="70" customWidth="1"/>
    <col min="12" max="13" width="4.28125" style="61" customWidth="1"/>
    <col min="14" max="14" width="4.7109375" style="61" customWidth="1"/>
    <col min="15" max="15" width="4.7109375" style="59" hidden="1" customWidth="1"/>
    <col min="16" max="16" width="5.7109375" style="59" hidden="1" customWidth="1"/>
    <col min="17" max="17" width="7.00390625" style="59" hidden="1" customWidth="1"/>
    <col min="18" max="19" width="4.57421875" style="59" hidden="1" customWidth="1"/>
    <col min="20" max="20" width="7.28125" style="155" customWidth="1"/>
    <col min="21" max="21" width="6.00390625" style="155" customWidth="1"/>
    <col min="22" max="22" width="3.00390625" style="65" hidden="1" customWidth="1"/>
    <col min="23" max="23" width="8.28125" style="66" hidden="1" customWidth="1"/>
    <col min="24" max="24" width="8.57421875" style="1" customWidth="1"/>
    <col min="25" max="25" width="6.140625" style="154" customWidth="1"/>
    <col min="26" max="26" width="5.8515625" style="154" customWidth="1"/>
    <col min="27" max="27" width="6.57421875" style="14" customWidth="1"/>
    <col min="28" max="28" width="4.7109375" style="73" customWidth="1"/>
    <col min="29" max="29" width="5.421875" style="14" hidden="1" customWidth="1"/>
    <col min="30" max="30" width="4.7109375" style="14" hidden="1" customWidth="1"/>
    <col min="31" max="31" width="6.421875" style="14" hidden="1" customWidth="1"/>
    <col min="32" max="32" width="5.421875" style="32" customWidth="1"/>
    <col min="33" max="33" width="7.57421875" style="32" hidden="1" customWidth="1"/>
    <col min="34" max="34" width="12.421875" style="15" customWidth="1"/>
    <col min="35" max="35" width="12.28125" style="33" customWidth="1"/>
    <col min="36" max="36" width="9.140625" style="55" customWidth="1"/>
    <col min="37" max="37" width="10.140625" style="55" bestFit="1" customWidth="1"/>
    <col min="38" max="16384" width="9.140625" style="55" customWidth="1"/>
  </cols>
  <sheetData>
    <row r="1" spans="1:36" s="52" customFormat="1" ht="60">
      <c r="A1" s="72" t="s">
        <v>4</v>
      </c>
      <c r="B1" s="34" t="s">
        <v>27</v>
      </c>
      <c r="C1" s="35" t="s">
        <v>73</v>
      </c>
      <c r="D1" s="34"/>
      <c r="E1" s="60" t="s">
        <v>117</v>
      </c>
      <c r="F1" s="146" t="s">
        <v>118</v>
      </c>
      <c r="G1" s="151" t="s">
        <v>23</v>
      </c>
      <c r="H1" s="34" t="s">
        <v>120</v>
      </c>
      <c r="I1" s="34" t="s">
        <v>59</v>
      </c>
      <c r="J1" s="69" t="s">
        <v>67</v>
      </c>
      <c r="K1" s="69" t="s">
        <v>68</v>
      </c>
      <c r="L1" s="34" t="s">
        <v>69</v>
      </c>
      <c r="M1" s="34" t="s">
        <v>70</v>
      </c>
      <c r="N1" s="34" t="s">
        <v>122</v>
      </c>
      <c r="O1" s="36" t="s">
        <v>59</v>
      </c>
      <c r="P1" s="36" t="s">
        <v>60</v>
      </c>
      <c r="Q1" s="36" t="s">
        <v>61</v>
      </c>
      <c r="R1" s="36" t="s">
        <v>62</v>
      </c>
      <c r="S1" s="36" t="s">
        <v>63</v>
      </c>
      <c r="T1" s="146" t="s">
        <v>63</v>
      </c>
      <c r="U1" s="146" t="s">
        <v>24</v>
      </c>
      <c r="V1" s="37" t="s">
        <v>58</v>
      </c>
      <c r="W1" s="38" t="s">
        <v>121</v>
      </c>
      <c r="X1" s="34" t="s">
        <v>119</v>
      </c>
      <c r="Y1" s="146" t="s">
        <v>25</v>
      </c>
      <c r="Z1" s="146" t="s">
        <v>26</v>
      </c>
      <c r="AA1" s="34" t="s">
        <v>22</v>
      </c>
      <c r="AB1" s="72" t="s">
        <v>0</v>
      </c>
      <c r="AC1" s="34" t="s">
        <v>28</v>
      </c>
      <c r="AD1" s="39" t="s">
        <v>123</v>
      </c>
      <c r="AE1" s="34" t="s">
        <v>29</v>
      </c>
      <c r="AF1" s="40" t="s">
        <v>57</v>
      </c>
      <c r="AG1" s="40" t="s">
        <v>3</v>
      </c>
      <c r="AH1" s="40" t="s">
        <v>1</v>
      </c>
      <c r="AI1" s="41" t="s">
        <v>2</v>
      </c>
      <c r="AJ1" s="51" t="s">
        <v>21</v>
      </c>
    </row>
    <row r="2" spans="1:36" s="18" customFormat="1" ht="15">
      <c r="A2" s="143" t="s">
        <v>170</v>
      </c>
      <c r="B2" s="142" t="s">
        <v>171</v>
      </c>
      <c r="C2" s="142" t="s">
        <v>172</v>
      </c>
      <c r="D2" s="142" t="s">
        <v>173</v>
      </c>
      <c r="E2" s="142" t="s">
        <v>173</v>
      </c>
      <c r="F2" s="145">
        <v>18.5</v>
      </c>
      <c r="G2" s="145"/>
      <c r="H2" s="121"/>
      <c r="I2" s="122"/>
      <c r="J2" s="123">
        <v>1</v>
      </c>
      <c r="K2" s="123">
        <v>1</v>
      </c>
      <c r="L2" s="121">
        <v>1</v>
      </c>
      <c r="M2" s="124">
        <v>1</v>
      </c>
      <c r="N2" s="125">
        <v>1</v>
      </c>
      <c r="O2" s="42"/>
      <c r="P2" s="42"/>
      <c r="Q2" s="42"/>
      <c r="R2" s="42"/>
      <c r="S2" s="43"/>
      <c r="T2" s="145">
        <v>22</v>
      </c>
      <c r="U2" s="145"/>
      <c r="V2" s="44"/>
      <c r="W2" s="44"/>
      <c r="X2" s="127">
        <f aca="true" t="shared" si="0" ref="X2:X65">SUM(I2:N2)</f>
        <v>5</v>
      </c>
      <c r="Y2" s="150">
        <f>IF(ISNUMBER(H2),H2,IF(ISNUMBER(G2),G2,F2))</f>
        <v>18.5</v>
      </c>
      <c r="Z2" s="150">
        <f>IF(ISNUMBER(W2),W2,IF(ISNUMBER(U2),U2,T2))</f>
        <v>22</v>
      </c>
      <c r="AA2" s="128">
        <f>SUM(X2:Z2)</f>
        <v>45.5</v>
      </c>
      <c r="AB2" s="129">
        <v>41</v>
      </c>
      <c r="AC2" s="130"/>
      <c r="AD2" s="130"/>
      <c r="AE2" s="130">
        <f>IF(ISNUMBER(AD2),AD2,IF(ISNUMBER(AC2),AC2,IF(ISNUMBER(AB2),AB2," ")))</f>
        <v>41</v>
      </c>
      <c r="AF2" s="130">
        <f aca="true" t="shared" si="1" ref="AF2:AF65">AA2+AB2</f>
        <v>86.5</v>
      </c>
      <c r="AG2" s="130">
        <f>IF(ISNUMBER(AE2),AE2,0)+AA2</f>
        <v>86.5</v>
      </c>
      <c r="AH2" s="131" t="str">
        <f>IF(ISNUMBER(AE2),IF(AG2&gt;=90,"A",IF(AG2&gt;=80,"B",IF(AG2&gt;=70,"C",IF(AG2&gt;=60,"D",IF(AG2&gt;=50,"E","F"))))),IF(ISNUMBER(AB2),IF(AF2&gt;=90,"A",IF(AF2&gt;=80,"B",IF(AF2&gt;=70,"C",IF(AF2&gt;=60,"D",IF(AF2&gt;=50,"E","F"))))),"nije polagao"))</f>
        <v>B</v>
      </c>
      <c r="AI2" s="45"/>
      <c r="AJ2" s="53"/>
    </row>
    <row r="3" spans="1:37" s="18" customFormat="1" ht="15">
      <c r="A3" s="143" t="s">
        <v>174</v>
      </c>
      <c r="B3" s="142" t="s">
        <v>171</v>
      </c>
      <c r="C3" s="142" t="s">
        <v>116</v>
      </c>
      <c r="D3" s="142" t="s">
        <v>175</v>
      </c>
      <c r="E3" s="142" t="s">
        <v>175</v>
      </c>
      <c r="F3" s="147">
        <v>22.5</v>
      </c>
      <c r="G3" s="147"/>
      <c r="H3" s="121"/>
      <c r="I3" s="122"/>
      <c r="J3" s="123">
        <v>1</v>
      </c>
      <c r="K3" s="123">
        <v>1</v>
      </c>
      <c r="L3" s="121">
        <v>1</v>
      </c>
      <c r="M3" s="124">
        <v>1</v>
      </c>
      <c r="N3" s="43">
        <v>1</v>
      </c>
      <c r="O3" s="42"/>
      <c r="P3" s="42"/>
      <c r="Q3" s="42"/>
      <c r="R3" s="42"/>
      <c r="S3" s="43"/>
      <c r="T3" s="147"/>
      <c r="U3" s="147">
        <v>21</v>
      </c>
      <c r="V3" s="44"/>
      <c r="W3" s="44"/>
      <c r="X3" s="127">
        <f t="shared" si="0"/>
        <v>5</v>
      </c>
      <c r="Y3" s="150">
        <f aca="true" t="shared" si="2" ref="Y3:Y66">IF(ISNUMBER(H3),H3,IF(ISNUMBER(G3),G3,F3))</f>
        <v>22.5</v>
      </c>
      <c r="Z3" s="150">
        <f aca="true" t="shared" si="3" ref="Z3:Z66">IF(ISNUMBER(W3),W3,IF(ISNUMBER(U3),U3,T3))</f>
        <v>21</v>
      </c>
      <c r="AA3" s="128">
        <f aca="true" t="shared" si="4" ref="AA3:AA66">SUM(X3:Z3)</f>
        <v>48.5</v>
      </c>
      <c r="AB3" s="129">
        <v>46</v>
      </c>
      <c r="AC3" s="130"/>
      <c r="AD3" s="130"/>
      <c r="AE3" s="130">
        <f aca="true" t="shared" si="5" ref="AE3:AE66">IF(ISNUMBER(AD3),AD3,IF(ISNUMBER(AC3),AC3,IF(ISNUMBER(AB3),AB3," ")))</f>
        <v>46</v>
      </c>
      <c r="AF3" s="130">
        <f t="shared" si="1"/>
        <v>94.5</v>
      </c>
      <c r="AG3" s="130">
        <f aca="true" t="shared" si="6" ref="AG3:AG66">IF(ISNUMBER(AE3),AE3,0)+AA3</f>
        <v>94.5</v>
      </c>
      <c r="AH3" s="131" t="str">
        <f aca="true" t="shared" si="7" ref="AH3:AH66">IF(ISNUMBER(AE3),IF(AG3&gt;=90,"A",IF(AG3&gt;=80,"B",IF(AG3&gt;=70,"C",IF(AG3&gt;=60,"D",IF(AG3&gt;=50,"E","F"))))),IF(ISNUMBER(AB3),IF(AF3&gt;=90,"A",IF(AF3&gt;=80,"B",IF(AF3&gt;=70,"C",IF(AF3&gt;=60,"D",IF(AF3&gt;=50,"E","F"))))),"nije polagao"))</f>
        <v>A</v>
      </c>
      <c r="AI3" s="45"/>
      <c r="AJ3" s="54"/>
      <c r="AK3" s="55"/>
    </row>
    <row r="4" spans="1:36" s="18" customFormat="1" ht="15">
      <c r="A4" s="143" t="s">
        <v>176</v>
      </c>
      <c r="B4" s="142" t="s">
        <v>171</v>
      </c>
      <c r="C4" s="142" t="s">
        <v>177</v>
      </c>
      <c r="D4" s="142" t="s">
        <v>178</v>
      </c>
      <c r="E4" s="142" t="s">
        <v>178</v>
      </c>
      <c r="F4" s="145"/>
      <c r="G4" s="145"/>
      <c r="H4" s="121"/>
      <c r="I4" s="122"/>
      <c r="J4" s="123"/>
      <c r="K4" s="123"/>
      <c r="L4" s="121"/>
      <c r="M4" s="124"/>
      <c r="N4" s="125"/>
      <c r="O4" s="42"/>
      <c r="P4" s="42"/>
      <c r="Q4" s="42"/>
      <c r="R4" s="42"/>
      <c r="S4" s="43"/>
      <c r="T4" s="145"/>
      <c r="U4" s="145"/>
      <c r="V4" s="44"/>
      <c r="W4" s="44"/>
      <c r="X4" s="127">
        <f t="shared" si="0"/>
        <v>0</v>
      </c>
      <c r="Y4" s="150">
        <f t="shared" si="2"/>
        <v>0</v>
      </c>
      <c r="Z4" s="150">
        <f t="shared" si="3"/>
        <v>0</v>
      </c>
      <c r="AA4" s="128">
        <f t="shared" si="4"/>
        <v>0</v>
      </c>
      <c r="AB4" s="129"/>
      <c r="AC4" s="130"/>
      <c r="AD4" s="130"/>
      <c r="AE4" s="130" t="str">
        <f t="shared" si="5"/>
        <v> </v>
      </c>
      <c r="AF4" s="130">
        <f t="shared" si="1"/>
        <v>0</v>
      </c>
      <c r="AG4" s="130">
        <f t="shared" si="6"/>
        <v>0</v>
      </c>
      <c r="AH4" s="131" t="str">
        <f t="shared" si="7"/>
        <v>nije polagao</v>
      </c>
      <c r="AI4" s="45"/>
      <c r="AJ4" s="53"/>
    </row>
    <row r="5" spans="1:37" s="18" customFormat="1" ht="15">
      <c r="A5" s="143" t="s">
        <v>179</v>
      </c>
      <c r="B5" s="142" t="s">
        <v>171</v>
      </c>
      <c r="C5" s="142" t="s">
        <v>180</v>
      </c>
      <c r="D5" s="142" t="s">
        <v>77</v>
      </c>
      <c r="E5" s="142" t="s">
        <v>77</v>
      </c>
      <c r="F5" s="147">
        <v>21.5</v>
      </c>
      <c r="G5" s="147"/>
      <c r="H5" s="121"/>
      <c r="I5" s="122"/>
      <c r="J5" s="123">
        <v>1</v>
      </c>
      <c r="K5" s="123">
        <v>1</v>
      </c>
      <c r="L5" s="121">
        <v>1</v>
      </c>
      <c r="M5" s="124">
        <v>1</v>
      </c>
      <c r="N5" s="124">
        <v>1</v>
      </c>
      <c r="O5" s="42"/>
      <c r="P5" s="42"/>
      <c r="Q5" s="42"/>
      <c r="R5" s="42"/>
      <c r="S5" s="43"/>
      <c r="T5" s="147">
        <v>21.5</v>
      </c>
      <c r="U5" s="147"/>
      <c r="V5" s="44"/>
      <c r="W5" s="44"/>
      <c r="X5" s="127">
        <f t="shared" si="0"/>
        <v>5</v>
      </c>
      <c r="Y5" s="150">
        <f t="shared" si="2"/>
        <v>21.5</v>
      </c>
      <c r="Z5" s="150">
        <f t="shared" si="3"/>
        <v>21.5</v>
      </c>
      <c r="AA5" s="128">
        <f t="shared" si="4"/>
        <v>48</v>
      </c>
      <c r="AB5" s="129">
        <v>47.5</v>
      </c>
      <c r="AC5" s="130"/>
      <c r="AD5" s="130"/>
      <c r="AE5" s="130">
        <f t="shared" si="5"/>
        <v>47.5</v>
      </c>
      <c r="AF5" s="130">
        <f t="shared" si="1"/>
        <v>95.5</v>
      </c>
      <c r="AG5" s="132">
        <f t="shared" si="6"/>
        <v>95.5</v>
      </c>
      <c r="AH5" s="131" t="str">
        <f t="shared" si="7"/>
        <v>A</v>
      </c>
      <c r="AI5" s="45"/>
      <c r="AJ5" s="56"/>
      <c r="AK5" s="57"/>
    </row>
    <row r="6" spans="1:36" s="18" customFormat="1" ht="15">
      <c r="A6" s="143" t="s">
        <v>181</v>
      </c>
      <c r="B6" s="142" t="s">
        <v>171</v>
      </c>
      <c r="C6" s="142" t="s">
        <v>182</v>
      </c>
      <c r="D6" s="142" t="s">
        <v>183</v>
      </c>
      <c r="E6" s="142" t="s">
        <v>183</v>
      </c>
      <c r="F6" s="145">
        <v>18.5</v>
      </c>
      <c r="G6" s="145"/>
      <c r="H6" s="121"/>
      <c r="I6" s="122"/>
      <c r="J6" s="123">
        <v>1</v>
      </c>
      <c r="K6" s="123">
        <v>1</v>
      </c>
      <c r="L6" s="121">
        <v>1</v>
      </c>
      <c r="M6" s="124">
        <v>1</v>
      </c>
      <c r="N6" s="43">
        <v>1</v>
      </c>
      <c r="O6" s="42"/>
      <c r="P6" s="42"/>
      <c r="Q6" s="42"/>
      <c r="R6" s="42"/>
      <c r="S6" s="43"/>
      <c r="T6" s="145">
        <v>19.5</v>
      </c>
      <c r="U6" s="145"/>
      <c r="V6" s="44"/>
      <c r="W6" s="44"/>
      <c r="X6" s="127">
        <f t="shared" si="0"/>
        <v>5</v>
      </c>
      <c r="Y6" s="150">
        <f t="shared" si="2"/>
        <v>18.5</v>
      </c>
      <c r="Z6" s="150">
        <f t="shared" si="3"/>
        <v>19.5</v>
      </c>
      <c r="AA6" s="128">
        <f t="shared" si="4"/>
        <v>43</v>
      </c>
      <c r="AB6" s="129">
        <v>47</v>
      </c>
      <c r="AC6" s="130"/>
      <c r="AD6" s="130"/>
      <c r="AE6" s="130">
        <f t="shared" si="5"/>
        <v>47</v>
      </c>
      <c r="AF6" s="130">
        <f t="shared" si="1"/>
        <v>90</v>
      </c>
      <c r="AG6" s="130">
        <f t="shared" si="6"/>
        <v>90</v>
      </c>
      <c r="AH6" s="131" t="str">
        <f t="shared" si="7"/>
        <v>A</v>
      </c>
      <c r="AI6" s="45"/>
      <c r="AJ6" s="53"/>
    </row>
    <row r="7" spans="1:36" s="18" customFormat="1" ht="15">
      <c r="A7" s="143" t="s">
        <v>184</v>
      </c>
      <c r="B7" s="142" t="s">
        <v>171</v>
      </c>
      <c r="C7" s="142" t="s">
        <v>185</v>
      </c>
      <c r="D7" s="142" t="s">
        <v>83</v>
      </c>
      <c r="E7" s="142" t="s">
        <v>83</v>
      </c>
      <c r="F7" s="147">
        <v>19.5</v>
      </c>
      <c r="G7" s="147"/>
      <c r="H7" s="121"/>
      <c r="I7" s="122"/>
      <c r="J7" s="123">
        <v>1</v>
      </c>
      <c r="K7" s="123">
        <v>1</v>
      </c>
      <c r="L7" s="121">
        <v>1</v>
      </c>
      <c r="M7" s="124">
        <v>1</v>
      </c>
      <c r="N7" s="43">
        <v>1</v>
      </c>
      <c r="O7" s="42"/>
      <c r="P7" s="42"/>
      <c r="Q7" s="42"/>
      <c r="R7" s="42"/>
      <c r="S7" s="43"/>
      <c r="T7" s="147">
        <v>21.5</v>
      </c>
      <c r="U7" s="147"/>
      <c r="V7" s="44"/>
      <c r="W7" s="44"/>
      <c r="X7" s="127">
        <f t="shared" si="0"/>
        <v>5</v>
      </c>
      <c r="Y7" s="150">
        <f t="shared" si="2"/>
        <v>19.5</v>
      </c>
      <c r="Z7" s="150">
        <f t="shared" si="3"/>
        <v>21.5</v>
      </c>
      <c r="AA7" s="128">
        <f t="shared" si="4"/>
        <v>46</v>
      </c>
      <c r="AB7" s="129">
        <v>47.5</v>
      </c>
      <c r="AC7" s="130"/>
      <c r="AD7" s="130"/>
      <c r="AE7" s="130">
        <f t="shared" si="5"/>
        <v>47.5</v>
      </c>
      <c r="AF7" s="130">
        <f t="shared" si="1"/>
        <v>93.5</v>
      </c>
      <c r="AG7" s="130">
        <f t="shared" si="6"/>
        <v>93.5</v>
      </c>
      <c r="AH7" s="131" t="str">
        <f t="shared" si="7"/>
        <v>A</v>
      </c>
      <c r="AI7" s="45"/>
      <c r="AJ7" s="53"/>
    </row>
    <row r="8" spans="1:36" s="18" customFormat="1" ht="15">
      <c r="A8" s="143" t="s">
        <v>186</v>
      </c>
      <c r="B8" s="142" t="s">
        <v>171</v>
      </c>
      <c r="C8" s="142" t="s">
        <v>85</v>
      </c>
      <c r="D8" s="142" t="s">
        <v>109</v>
      </c>
      <c r="E8" s="142" t="s">
        <v>109</v>
      </c>
      <c r="F8" s="145">
        <v>11.5</v>
      </c>
      <c r="G8" s="145"/>
      <c r="H8" s="121"/>
      <c r="I8" s="122"/>
      <c r="J8" s="123">
        <v>1</v>
      </c>
      <c r="K8" s="123">
        <v>1</v>
      </c>
      <c r="L8" s="121">
        <v>1</v>
      </c>
      <c r="M8" s="124">
        <v>1</v>
      </c>
      <c r="N8" s="43">
        <v>1</v>
      </c>
      <c r="O8" s="42"/>
      <c r="P8" s="42"/>
      <c r="Q8" s="42"/>
      <c r="R8" s="42"/>
      <c r="S8" s="43"/>
      <c r="T8" s="156">
        <v>15.5</v>
      </c>
      <c r="U8" s="145"/>
      <c r="V8" s="44"/>
      <c r="W8" s="44"/>
      <c r="X8" s="127">
        <f t="shared" si="0"/>
        <v>5</v>
      </c>
      <c r="Y8" s="150">
        <f t="shared" si="2"/>
        <v>11.5</v>
      </c>
      <c r="Z8" s="150">
        <f t="shared" si="3"/>
        <v>15.5</v>
      </c>
      <c r="AA8" s="128">
        <f t="shared" si="4"/>
        <v>32</v>
      </c>
      <c r="AB8" s="129">
        <v>19</v>
      </c>
      <c r="AC8" s="130"/>
      <c r="AD8" s="130"/>
      <c r="AE8" s="130">
        <f t="shared" si="5"/>
        <v>19</v>
      </c>
      <c r="AF8" s="130">
        <f t="shared" si="1"/>
        <v>51</v>
      </c>
      <c r="AG8" s="130">
        <f t="shared" si="6"/>
        <v>51</v>
      </c>
      <c r="AH8" s="131" t="str">
        <f t="shared" si="7"/>
        <v>E</v>
      </c>
      <c r="AI8" s="45"/>
      <c r="AJ8" s="53"/>
    </row>
    <row r="9" spans="1:36" s="18" customFormat="1" ht="15">
      <c r="A9" s="143" t="s">
        <v>187</v>
      </c>
      <c r="B9" s="142" t="s">
        <v>171</v>
      </c>
      <c r="C9" s="142" t="s">
        <v>188</v>
      </c>
      <c r="D9" s="142" t="s">
        <v>189</v>
      </c>
      <c r="E9" s="142" t="s">
        <v>189</v>
      </c>
      <c r="F9" s="147">
        <v>19</v>
      </c>
      <c r="G9" s="147"/>
      <c r="H9" s="121"/>
      <c r="I9" s="122"/>
      <c r="J9" s="123">
        <v>1</v>
      </c>
      <c r="K9" s="123">
        <v>1</v>
      </c>
      <c r="L9" s="121">
        <v>1</v>
      </c>
      <c r="M9" s="124">
        <v>1</v>
      </c>
      <c r="N9" s="43">
        <v>1</v>
      </c>
      <c r="O9" s="42"/>
      <c r="P9" s="42"/>
      <c r="Q9" s="42"/>
      <c r="R9" s="42"/>
      <c r="S9" s="43"/>
      <c r="T9" s="147">
        <v>20.5</v>
      </c>
      <c r="U9" s="147"/>
      <c r="V9" s="44"/>
      <c r="W9" s="44"/>
      <c r="X9" s="127">
        <f t="shared" si="0"/>
        <v>5</v>
      </c>
      <c r="Y9" s="150">
        <f t="shared" si="2"/>
        <v>19</v>
      </c>
      <c r="Z9" s="150">
        <f t="shared" si="3"/>
        <v>20.5</v>
      </c>
      <c r="AA9" s="128">
        <f t="shared" si="4"/>
        <v>44.5</v>
      </c>
      <c r="AB9" s="129">
        <v>48.5</v>
      </c>
      <c r="AC9" s="130"/>
      <c r="AD9" s="130"/>
      <c r="AE9" s="130">
        <f t="shared" si="5"/>
        <v>48.5</v>
      </c>
      <c r="AF9" s="130">
        <f t="shared" si="1"/>
        <v>93</v>
      </c>
      <c r="AG9" s="130">
        <f t="shared" si="6"/>
        <v>93</v>
      </c>
      <c r="AH9" s="131" t="str">
        <f t="shared" si="7"/>
        <v>A</v>
      </c>
      <c r="AI9" s="45"/>
      <c r="AJ9" s="53"/>
    </row>
    <row r="10" spans="1:36" s="18" customFormat="1" ht="15">
      <c r="A10" s="143" t="s">
        <v>190</v>
      </c>
      <c r="B10" s="142" t="s">
        <v>171</v>
      </c>
      <c r="C10" s="142" t="s">
        <v>90</v>
      </c>
      <c r="D10" s="142" t="s">
        <v>191</v>
      </c>
      <c r="E10" s="142" t="s">
        <v>191</v>
      </c>
      <c r="F10" s="145">
        <v>20</v>
      </c>
      <c r="G10" s="145"/>
      <c r="H10" s="126"/>
      <c r="I10" s="122"/>
      <c r="J10" s="133">
        <v>1</v>
      </c>
      <c r="K10" s="133">
        <v>1</v>
      </c>
      <c r="L10" s="126">
        <v>1</v>
      </c>
      <c r="M10" s="124">
        <v>1</v>
      </c>
      <c r="N10" s="43">
        <v>1</v>
      </c>
      <c r="O10" s="42"/>
      <c r="P10" s="42"/>
      <c r="Q10" s="42"/>
      <c r="R10" s="42"/>
      <c r="S10" s="43"/>
      <c r="T10" s="145">
        <v>18</v>
      </c>
      <c r="U10" s="145">
        <v>21</v>
      </c>
      <c r="V10" s="44"/>
      <c r="W10" s="44"/>
      <c r="X10" s="127">
        <f t="shared" si="0"/>
        <v>5</v>
      </c>
      <c r="Y10" s="150">
        <f t="shared" si="2"/>
        <v>20</v>
      </c>
      <c r="Z10" s="150">
        <f t="shared" si="3"/>
        <v>21</v>
      </c>
      <c r="AA10" s="128">
        <f t="shared" si="4"/>
        <v>46</v>
      </c>
      <c r="AB10" s="129">
        <v>41</v>
      </c>
      <c r="AC10" s="130"/>
      <c r="AD10" s="130"/>
      <c r="AE10" s="130">
        <f t="shared" si="5"/>
        <v>41</v>
      </c>
      <c r="AF10" s="130">
        <f t="shared" si="1"/>
        <v>87</v>
      </c>
      <c r="AG10" s="130">
        <f t="shared" si="6"/>
        <v>87</v>
      </c>
      <c r="AH10" s="131" t="str">
        <f t="shared" si="7"/>
        <v>B</v>
      </c>
      <c r="AI10" s="45"/>
      <c r="AJ10" s="53"/>
    </row>
    <row r="11" spans="1:36" s="18" customFormat="1" ht="15">
      <c r="A11" s="143" t="s">
        <v>192</v>
      </c>
      <c r="B11" s="142" t="s">
        <v>171</v>
      </c>
      <c r="C11" s="142" t="s">
        <v>100</v>
      </c>
      <c r="D11" s="142" t="s">
        <v>193</v>
      </c>
      <c r="E11" s="142" t="s">
        <v>193</v>
      </c>
      <c r="F11" s="147">
        <v>14</v>
      </c>
      <c r="G11" s="147"/>
      <c r="H11" s="126"/>
      <c r="I11" s="122"/>
      <c r="J11" s="133">
        <v>1</v>
      </c>
      <c r="K11" s="133">
        <v>1</v>
      </c>
      <c r="L11" s="126">
        <v>1</v>
      </c>
      <c r="M11" s="124">
        <v>1</v>
      </c>
      <c r="N11" s="43">
        <v>1</v>
      </c>
      <c r="O11" s="42"/>
      <c r="P11" s="42"/>
      <c r="Q11" s="42"/>
      <c r="R11" s="42"/>
      <c r="S11" s="43"/>
      <c r="T11" s="147">
        <v>15</v>
      </c>
      <c r="U11" s="147"/>
      <c r="V11" s="44"/>
      <c r="W11" s="44"/>
      <c r="X11" s="127">
        <f t="shared" si="0"/>
        <v>5</v>
      </c>
      <c r="Y11" s="150">
        <f t="shared" si="2"/>
        <v>14</v>
      </c>
      <c r="Z11" s="150">
        <f t="shared" si="3"/>
        <v>15</v>
      </c>
      <c r="AA11" s="128">
        <f t="shared" si="4"/>
        <v>34</v>
      </c>
      <c r="AB11" s="129">
        <v>31</v>
      </c>
      <c r="AC11" s="130"/>
      <c r="AD11" s="130"/>
      <c r="AE11" s="130">
        <f t="shared" si="5"/>
        <v>31</v>
      </c>
      <c r="AF11" s="130">
        <f t="shared" si="1"/>
        <v>65</v>
      </c>
      <c r="AG11" s="130">
        <f t="shared" si="6"/>
        <v>65</v>
      </c>
      <c r="AH11" s="131" t="str">
        <f t="shared" si="7"/>
        <v>D</v>
      </c>
      <c r="AI11" s="45"/>
      <c r="AJ11" s="53"/>
    </row>
    <row r="12" spans="1:36" s="18" customFormat="1" ht="15">
      <c r="A12" s="143" t="s">
        <v>194</v>
      </c>
      <c r="B12" s="142" t="s">
        <v>171</v>
      </c>
      <c r="C12" s="142" t="s">
        <v>195</v>
      </c>
      <c r="D12" s="142" t="s">
        <v>91</v>
      </c>
      <c r="E12" s="142" t="s">
        <v>91</v>
      </c>
      <c r="F12" s="145">
        <v>10.5</v>
      </c>
      <c r="G12" s="145"/>
      <c r="H12" s="121"/>
      <c r="I12" s="122"/>
      <c r="J12" s="123">
        <v>1</v>
      </c>
      <c r="K12" s="123">
        <v>1</v>
      </c>
      <c r="L12" s="121">
        <v>1</v>
      </c>
      <c r="M12" s="124">
        <v>1</v>
      </c>
      <c r="N12" s="125">
        <v>1</v>
      </c>
      <c r="O12" s="42"/>
      <c r="P12" s="42"/>
      <c r="Q12" s="42"/>
      <c r="R12" s="42"/>
      <c r="S12" s="43"/>
      <c r="T12" s="145">
        <v>19</v>
      </c>
      <c r="U12" s="145"/>
      <c r="V12" s="44"/>
      <c r="W12" s="44"/>
      <c r="X12" s="127">
        <f t="shared" si="0"/>
        <v>5</v>
      </c>
      <c r="Y12" s="150">
        <f t="shared" si="2"/>
        <v>10.5</v>
      </c>
      <c r="Z12" s="150">
        <f t="shared" si="3"/>
        <v>19</v>
      </c>
      <c r="AA12" s="128">
        <f t="shared" si="4"/>
        <v>34.5</v>
      </c>
      <c r="AB12" s="129">
        <v>33</v>
      </c>
      <c r="AC12" s="130"/>
      <c r="AD12" s="130"/>
      <c r="AE12" s="130">
        <f t="shared" si="5"/>
        <v>33</v>
      </c>
      <c r="AF12" s="130">
        <f t="shared" si="1"/>
        <v>67.5</v>
      </c>
      <c r="AG12" s="130">
        <f t="shared" si="6"/>
        <v>67.5</v>
      </c>
      <c r="AH12" s="131" t="str">
        <f t="shared" si="7"/>
        <v>D</v>
      </c>
      <c r="AI12" s="45"/>
      <c r="AJ12" s="53"/>
    </row>
    <row r="13" spans="1:36" s="18" customFormat="1" ht="15">
      <c r="A13" s="143" t="s">
        <v>196</v>
      </c>
      <c r="B13" s="142" t="s">
        <v>171</v>
      </c>
      <c r="C13" s="142" t="s">
        <v>197</v>
      </c>
      <c r="D13" s="142" t="s">
        <v>198</v>
      </c>
      <c r="E13" s="142" t="s">
        <v>198</v>
      </c>
      <c r="F13" s="147"/>
      <c r="G13" s="147"/>
      <c r="H13" s="121"/>
      <c r="I13" s="122"/>
      <c r="J13" s="123"/>
      <c r="K13" s="123"/>
      <c r="L13" s="121"/>
      <c r="M13" s="124"/>
      <c r="N13" s="43"/>
      <c r="O13" s="42"/>
      <c r="P13" s="42"/>
      <c r="Q13" s="42"/>
      <c r="R13" s="42"/>
      <c r="S13" s="43"/>
      <c r="T13" s="147">
        <v>0</v>
      </c>
      <c r="U13" s="147"/>
      <c r="V13" s="44"/>
      <c r="W13" s="44"/>
      <c r="X13" s="127">
        <f t="shared" si="0"/>
        <v>0</v>
      </c>
      <c r="Y13" s="150">
        <f t="shared" si="2"/>
        <v>0</v>
      </c>
      <c r="Z13" s="150">
        <f t="shared" si="3"/>
        <v>0</v>
      </c>
      <c r="AA13" s="128">
        <f t="shared" si="4"/>
        <v>0</v>
      </c>
      <c r="AB13" s="129"/>
      <c r="AC13" s="130"/>
      <c r="AD13" s="130"/>
      <c r="AE13" s="130" t="str">
        <f t="shared" si="5"/>
        <v> </v>
      </c>
      <c r="AF13" s="130">
        <f t="shared" si="1"/>
        <v>0</v>
      </c>
      <c r="AG13" s="130">
        <f t="shared" si="6"/>
        <v>0</v>
      </c>
      <c r="AH13" s="131" t="str">
        <f t="shared" si="7"/>
        <v>nije polagao</v>
      </c>
      <c r="AI13" s="45"/>
      <c r="AJ13" s="53"/>
    </row>
    <row r="14" spans="1:36" s="18" customFormat="1" ht="11.25" customHeight="1">
      <c r="A14" s="143" t="s">
        <v>199</v>
      </c>
      <c r="B14" s="142" t="s">
        <v>171</v>
      </c>
      <c r="C14" s="142" t="s">
        <v>200</v>
      </c>
      <c r="D14" s="142" t="s">
        <v>201</v>
      </c>
      <c r="E14" s="142" t="s">
        <v>201</v>
      </c>
      <c r="F14" s="145"/>
      <c r="G14" s="145"/>
      <c r="H14" s="121"/>
      <c r="I14" s="122"/>
      <c r="J14" s="123"/>
      <c r="K14" s="123"/>
      <c r="L14" s="121"/>
      <c r="M14" s="124"/>
      <c r="N14" s="43"/>
      <c r="O14" s="42"/>
      <c r="P14" s="42"/>
      <c r="Q14" s="42"/>
      <c r="R14" s="42"/>
      <c r="S14" s="43"/>
      <c r="T14" s="145">
        <v>0</v>
      </c>
      <c r="U14" s="145"/>
      <c r="V14" s="44"/>
      <c r="W14" s="44"/>
      <c r="X14" s="127">
        <f t="shared" si="0"/>
        <v>0</v>
      </c>
      <c r="Y14" s="150">
        <f t="shared" si="2"/>
        <v>0</v>
      </c>
      <c r="Z14" s="150">
        <f t="shared" si="3"/>
        <v>0</v>
      </c>
      <c r="AA14" s="128">
        <f t="shared" si="4"/>
        <v>0</v>
      </c>
      <c r="AB14" s="129"/>
      <c r="AC14" s="130"/>
      <c r="AD14" s="130"/>
      <c r="AE14" s="130" t="str">
        <f t="shared" si="5"/>
        <v> </v>
      </c>
      <c r="AF14" s="130">
        <f t="shared" si="1"/>
        <v>0</v>
      </c>
      <c r="AG14" s="130">
        <f t="shared" si="6"/>
        <v>0</v>
      </c>
      <c r="AH14" s="131" t="str">
        <f t="shared" si="7"/>
        <v>nije polagao</v>
      </c>
      <c r="AI14" s="45"/>
      <c r="AJ14" s="53"/>
    </row>
    <row r="15" spans="1:36" s="18" customFormat="1" ht="15">
      <c r="A15" s="143" t="s">
        <v>202</v>
      </c>
      <c r="B15" s="142" t="s">
        <v>171</v>
      </c>
      <c r="C15" s="142" t="s">
        <v>89</v>
      </c>
      <c r="D15" s="142" t="s">
        <v>103</v>
      </c>
      <c r="E15" s="142" t="s">
        <v>103</v>
      </c>
      <c r="F15" s="147">
        <v>16</v>
      </c>
      <c r="G15" s="147"/>
      <c r="H15" s="121"/>
      <c r="I15" s="122"/>
      <c r="J15" s="123">
        <v>1</v>
      </c>
      <c r="K15" s="123">
        <v>1</v>
      </c>
      <c r="L15" s="121">
        <v>1</v>
      </c>
      <c r="M15" s="124">
        <v>1</v>
      </c>
      <c r="N15" s="43">
        <v>1</v>
      </c>
      <c r="O15" s="42"/>
      <c r="P15" s="42"/>
      <c r="Q15" s="42"/>
      <c r="R15" s="42"/>
      <c r="S15" s="43"/>
      <c r="T15" s="147">
        <v>14</v>
      </c>
      <c r="U15" s="147"/>
      <c r="V15" s="44"/>
      <c r="W15" s="44"/>
      <c r="X15" s="127">
        <f t="shared" si="0"/>
        <v>5</v>
      </c>
      <c r="Y15" s="150">
        <f t="shared" si="2"/>
        <v>16</v>
      </c>
      <c r="Z15" s="150">
        <f t="shared" si="3"/>
        <v>14</v>
      </c>
      <c r="AA15" s="128">
        <f t="shared" si="4"/>
        <v>35</v>
      </c>
      <c r="AB15" s="129">
        <v>39</v>
      </c>
      <c r="AC15" s="130"/>
      <c r="AD15" s="130"/>
      <c r="AE15" s="130">
        <f t="shared" si="5"/>
        <v>39</v>
      </c>
      <c r="AF15" s="130">
        <f t="shared" si="1"/>
        <v>74</v>
      </c>
      <c r="AG15" s="132">
        <f t="shared" si="6"/>
        <v>74</v>
      </c>
      <c r="AH15" s="131" t="str">
        <f t="shared" si="7"/>
        <v>C</v>
      </c>
      <c r="AI15" s="45"/>
      <c r="AJ15" s="53"/>
    </row>
    <row r="16" spans="1:36" s="18" customFormat="1" ht="15">
      <c r="A16" s="143" t="s">
        <v>203</v>
      </c>
      <c r="B16" s="142" t="s">
        <v>171</v>
      </c>
      <c r="C16" s="142" t="s">
        <v>204</v>
      </c>
      <c r="D16" s="142" t="s">
        <v>205</v>
      </c>
      <c r="E16" s="142" t="s">
        <v>205</v>
      </c>
      <c r="F16" s="145"/>
      <c r="G16" s="145">
        <v>18</v>
      </c>
      <c r="H16" s="126"/>
      <c r="I16" s="122"/>
      <c r="J16" s="133">
        <v>1</v>
      </c>
      <c r="K16" s="133">
        <v>1</v>
      </c>
      <c r="L16" s="126">
        <v>1</v>
      </c>
      <c r="M16" s="124">
        <v>1</v>
      </c>
      <c r="N16" s="125">
        <v>1</v>
      </c>
      <c r="O16" s="42"/>
      <c r="P16" s="42"/>
      <c r="Q16" s="42"/>
      <c r="R16" s="42"/>
      <c r="S16" s="43"/>
      <c r="T16" s="145">
        <v>21.5</v>
      </c>
      <c r="U16" s="145"/>
      <c r="V16" s="44"/>
      <c r="W16" s="44"/>
      <c r="X16" s="127">
        <f t="shared" si="0"/>
        <v>5</v>
      </c>
      <c r="Y16" s="150">
        <f t="shared" si="2"/>
        <v>18</v>
      </c>
      <c r="Z16" s="150">
        <f t="shared" si="3"/>
        <v>21.5</v>
      </c>
      <c r="AA16" s="128">
        <f t="shared" si="4"/>
        <v>44.5</v>
      </c>
      <c r="AB16" s="129">
        <v>48.5</v>
      </c>
      <c r="AC16" s="130"/>
      <c r="AD16" s="130"/>
      <c r="AE16" s="130">
        <f t="shared" si="5"/>
        <v>48.5</v>
      </c>
      <c r="AF16" s="130">
        <f t="shared" si="1"/>
        <v>93</v>
      </c>
      <c r="AG16" s="130">
        <f t="shared" si="6"/>
        <v>93</v>
      </c>
      <c r="AH16" s="131" t="str">
        <f t="shared" si="7"/>
        <v>A</v>
      </c>
      <c r="AI16" s="45"/>
      <c r="AJ16" s="53"/>
    </row>
    <row r="17" spans="1:36" s="171" customFormat="1" ht="15">
      <c r="A17" s="143" t="s">
        <v>206</v>
      </c>
      <c r="B17" s="157" t="s">
        <v>171</v>
      </c>
      <c r="C17" s="157" t="s">
        <v>207</v>
      </c>
      <c r="D17" s="157" t="s">
        <v>208</v>
      </c>
      <c r="E17" s="157" t="s">
        <v>208</v>
      </c>
      <c r="F17" s="158">
        <v>20</v>
      </c>
      <c r="G17" s="158"/>
      <c r="H17" s="123"/>
      <c r="I17" s="159"/>
      <c r="J17" s="123">
        <v>1</v>
      </c>
      <c r="K17" s="123">
        <v>1</v>
      </c>
      <c r="L17" s="123">
        <v>1</v>
      </c>
      <c r="M17" s="177">
        <v>1</v>
      </c>
      <c r="N17" s="161">
        <v>1</v>
      </c>
      <c r="O17" s="162"/>
      <c r="P17" s="162"/>
      <c r="Q17" s="162"/>
      <c r="R17" s="162"/>
      <c r="S17" s="161"/>
      <c r="T17" s="158">
        <v>22</v>
      </c>
      <c r="U17" s="158"/>
      <c r="V17" s="163"/>
      <c r="W17" s="163"/>
      <c r="X17" s="164">
        <f t="shared" si="0"/>
        <v>5</v>
      </c>
      <c r="Y17" s="165">
        <f t="shared" si="2"/>
        <v>20</v>
      </c>
      <c r="Z17" s="165">
        <f t="shared" si="3"/>
        <v>22</v>
      </c>
      <c r="AA17" s="166">
        <f t="shared" si="4"/>
        <v>47</v>
      </c>
      <c r="AB17" s="129">
        <v>43</v>
      </c>
      <c r="AC17" s="132"/>
      <c r="AD17" s="132"/>
      <c r="AE17" s="132">
        <f t="shared" si="5"/>
        <v>43</v>
      </c>
      <c r="AF17" s="132">
        <f t="shared" si="1"/>
        <v>90</v>
      </c>
      <c r="AG17" s="132">
        <f t="shared" si="6"/>
        <v>90</v>
      </c>
      <c r="AH17" s="167" t="str">
        <f t="shared" si="7"/>
        <v>A</v>
      </c>
      <c r="AI17" s="168"/>
      <c r="AJ17" s="178"/>
    </row>
    <row r="18" spans="1:36" s="18" customFormat="1" ht="15">
      <c r="A18" s="143" t="s">
        <v>209</v>
      </c>
      <c r="B18" s="142" t="s">
        <v>171</v>
      </c>
      <c r="C18" s="142" t="s">
        <v>137</v>
      </c>
      <c r="D18" s="142" t="s">
        <v>210</v>
      </c>
      <c r="E18" s="142" t="s">
        <v>210</v>
      </c>
      <c r="F18" s="145">
        <v>21</v>
      </c>
      <c r="G18" s="145"/>
      <c r="H18" s="121"/>
      <c r="I18" s="122"/>
      <c r="J18" s="123">
        <v>1</v>
      </c>
      <c r="K18" s="123">
        <v>1</v>
      </c>
      <c r="L18" s="121">
        <v>1</v>
      </c>
      <c r="M18" s="124">
        <v>1</v>
      </c>
      <c r="N18" s="43">
        <v>1</v>
      </c>
      <c r="O18" s="42"/>
      <c r="P18" s="42"/>
      <c r="Q18" s="42"/>
      <c r="R18" s="42"/>
      <c r="S18" s="43"/>
      <c r="T18" s="145">
        <v>20</v>
      </c>
      <c r="U18" s="145"/>
      <c r="V18" s="44"/>
      <c r="W18" s="44"/>
      <c r="X18" s="127">
        <f t="shared" si="0"/>
        <v>5</v>
      </c>
      <c r="Y18" s="150">
        <f t="shared" si="2"/>
        <v>21</v>
      </c>
      <c r="Z18" s="150">
        <f t="shared" si="3"/>
        <v>20</v>
      </c>
      <c r="AA18" s="128">
        <f t="shared" si="4"/>
        <v>46</v>
      </c>
      <c r="AB18" s="129">
        <v>46.5</v>
      </c>
      <c r="AC18" s="130"/>
      <c r="AD18" s="130"/>
      <c r="AE18" s="130">
        <f t="shared" si="5"/>
        <v>46.5</v>
      </c>
      <c r="AF18" s="130">
        <f t="shared" si="1"/>
        <v>92.5</v>
      </c>
      <c r="AG18" s="130">
        <f t="shared" si="6"/>
        <v>92.5</v>
      </c>
      <c r="AH18" s="131" t="str">
        <f t="shared" si="7"/>
        <v>A</v>
      </c>
      <c r="AI18" s="45"/>
      <c r="AJ18" s="53"/>
    </row>
    <row r="19" spans="1:36" s="18" customFormat="1" ht="15">
      <c r="A19" s="143" t="s">
        <v>211</v>
      </c>
      <c r="B19" s="142" t="s">
        <v>171</v>
      </c>
      <c r="C19" s="142" t="s">
        <v>212</v>
      </c>
      <c r="D19" s="142" t="s">
        <v>213</v>
      </c>
      <c r="E19" s="142" t="s">
        <v>213</v>
      </c>
      <c r="F19" s="147"/>
      <c r="G19" s="147"/>
      <c r="H19" s="121"/>
      <c r="I19" s="122"/>
      <c r="J19" s="123"/>
      <c r="K19" s="123"/>
      <c r="L19" s="121"/>
      <c r="M19" s="124"/>
      <c r="N19" s="43"/>
      <c r="O19" s="42"/>
      <c r="P19" s="42"/>
      <c r="Q19" s="42"/>
      <c r="R19" s="42"/>
      <c r="S19" s="43"/>
      <c r="T19" s="147"/>
      <c r="U19" s="147"/>
      <c r="V19" s="44"/>
      <c r="W19" s="44"/>
      <c r="X19" s="127">
        <f t="shared" si="0"/>
        <v>0</v>
      </c>
      <c r="Y19" s="150">
        <f t="shared" si="2"/>
        <v>0</v>
      </c>
      <c r="Z19" s="150">
        <f t="shared" si="3"/>
        <v>0</v>
      </c>
      <c r="AA19" s="128">
        <f t="shared" si="4"/>
        <v>0</v>
      </c>
      <c r="AB19" s="129"/>
      <c r="AC19" s="130"/>
      <c r="AD19" s="130"/>
      <c r="AE19" s="130" t="str">
        <f t="shared" si="5"/>
        <v> </v>
      </c>
      <c r="AF19" s="130">
        <f t="shared" si="1"/>
        <v>0</v>
      </c>
      <c r="AG19" s="130">
        <f t="shared" si="6"/>
        <v>0</v>
      </c>
      <c r="AH19" s="131" t="str">
        <f t="shared" si="7"/>
        <v>nije polagao</v>
      </c>
      <c r="AI19" s="45"/>
      <c r="AJ19" s="53"/>
    </row>
    <row r="20" spans="1:37" s="18" customFormat="1" ht="15">
      <c r="A20" s="143" t="s">
        <v>214</v>
      </c>
      <c r="B20" s="142" t="s">
        <v>171</v>
      </c>
      <c r="C20" s="142" t="s">
        <v>114</v>
      </c>
      <c r="D20" s="142" t="s">
        <v>215</v>
      </c>
      <c r="E20" s="142" t="s">
        <v>215</v>
      </c>
      <c r="F20" s="145">
        <v>16.5</v>
      </c>
      <c r="G20" s="145"/>
      <c r="H20" s="121"/>
      <c r="I20" s="122"/>
      <c r="J20" s="123">
        <v>1</v>
      </c>
      <c r="K20" s="123">
        <v>1</v>
      </c>
      <c r="L20" s="121">
        <v>1</v>
      </c>
      <c r="M20" s="124">
        <v>1</v>
      </c>
      <c r="N20" s="43">
        <v>1</v>
      </c>
      <c r="O20" s="42"/>
      <c r="P20" s="42"/>
      <c r="Q20" s="42"/>
      <c r="R20" s="42"/>
      <c r="S20" s="43"/>
      <c r="T20" s="145">
        <v>19</v>
      </c>
      <c r="U20" s="145"/>
      <c r="V20" s="44"/>
      <c r="W20" s="44"/>
      <c r="X20" s="127">
        <f t="shared" si="0"/>
        <v>5</v>
      </c>
      <c r="Y20" s="150">
        <f t="shared" si="2"/>
        <v>16.5</v>
      </c>
      <c r="Z20" s="150">
        <f t="shared" si="3"/>
        <v>19</v>
      </c>
      <c r="AA20" s="128">
        <f t="shared" si="4"/>
        <v>40.5</v>
      </c>
      <c r="AB20" s="129">
        <v>33</v>
      </c>
      <c r="AC20" s="130"/>
      <c r="AD20" s="130"/>
      <c r="AE20" s="130">
        <f t="shared" si="5"/>
        <v>33</v>
      </c>
      <c r="AF20" s="130">
        <f t="shared" si="1"/>
        <v>73.5</v>
      </c>
      <c r="AG20" s="130">
        <f t="shared" si="6"/>
        <v>73.5</v>
      </c>
      <c r="AH20" s="131" t="str">
        <f t="shared" si="7"/>
        <v>C</v>
      </c>
      <c r="AI20" s="45"/>
      <c r="AJ20" s="58"/>
      <c r="AK20" s="19"/>
    </row>
    <row r="21" spans="1:36" s="18" customFormat="1" ht="15">
      <c r="A21" s="143" t="s">
        <v>216</v>
      </c>
      <c r="B21" s="142" t="s">
        <v>171</v>
      </c>
      <c r="C21" s="142" t="s">
        <v>106</v>
      </c>
      <c r="D21" s="142" t="s">
        <v>82</v>
      </c>
      <c r="E21" s="142" t="s">
        <v>82</v>
      </c>
      <c r="F21" s="147"/>
      <c r="G21" s="147"/>
      <c r="H21" s="121"/>
      <c r="I21" s="122"/>
      <c r="J21" s="123"/>
      <c r="K21" s="123"/>
      <c r="L21" s="121"/>
      <c r="M21" s="124"/>
      <c r="N21" s="125"/>
      <c r="O21" s="42"/>
      <c r="P21" s="42"/>
      <c r="Q21" s="42"/>
      <c r="R21" s="42"/>
      <c r="S21" s="43"/>
      <c r="T21" s="147"/>
      <c r="U21" s="147"/>
      <c r="V21" s="44"/>
      <c r="W21" s="44"/>
      <c r="X21" s="127">
        <f t="shared" si="0"/>
        <v>0</v>
      </c>
      <c r="Y21" s="150">
        <f t="shared" si="2"/>
        <v>0</v>
      </c>
      <c r="Z21" s="150">
        <f t="shared" si="3"/>
        <v>0</v>
      </c>
      <c r="AA21" s="128">
        <f t="shared" si="4"/>
        <v>0</v>
      </c>
      <c r="AB21" s="129"/>
      <c r="AC21" s="130"/>
      <c r="AD21" s="130"/>
      <c r="AE21" s="130" t="str">
        <f t="shared" si="5"/>
        <v> </v>
      </c>
      <c r="AF21" s="130">
        <f t="shared" si="1"/>
        <v>0</v>
      </c>
      <c r="AG21" s="130">
        <f t="shared" si="6"/>
        <v>0</v>
      </c>
      <c r="AH21" s="131" t="str">
        <f t="shared" si="7"/>
        <v>nije polagao</v>
      </c>
      <c r="AI21" s="45"/>
      <c r="AJ21" s="53"/>
    </row>
    <row r="22" spans="1:36" s="18" customFormat="1" ht="15">
      <c r="A22" s="143" t="s">
        <v>217</v>
      </c>
      <c r="B22" s="142" t="s">
        <v>171</v>
      </c>
      <c r="C22" s="142" t="s">
        <v>218</v>
      </c>
      <c r="D22" s="142" t="s">
        <v>160</v>
      </c>
      <c r="E22" s="142" t="s">
        <v>160</v>
      </c>
      <c r="F22" s="145">
        <v>20</v>
      </c>
      <c r="G22" s="145"/>
      <c r="H22" s="121"/>
      <c r="I22" s="122"/>
      <c r="J22" s="123">
        <v>1</v>
      </c>
      <c r="K22" s="123">
        <v>1</v>
      </c>
      <c r="L22" s="121">
        <v>1</v>
      </c>
      <c r="M22" s="124">
        <v>1</v>
      </c>
      <c r="N22" s="125">
        <v>1</v>
      </c>
      <c r="O22" s="42"/>
      <c r="P22" s="42"/>
      <c r="Q22" s="42"/>
      <c r="R22" s="42"/>
      <c r="S22" s="43"/>
      <c r="T22" s="145">
        <v>13.5</v>
      </c>
      <c r="U22" s="145"/>
      <c r="V22" s="44"/>
      <c r="W22" s="44"/>
      <c r="X22" s="127">
        <f t="shared" si="0"/>
        <v>5</v>
      </c>
      <c r="Y22" s="150">
        <f t="shared" si="2"/>
        <v>20</v>
      </c>
      <c r="Z22" s="150">
        <f t="shared" si="3"/>
        <v>13.5</v>
      </c>
      <c r="AA22" s="128">
        <f t="shared" si="4"/>
        <v>38.5</v>
      </c>
      <c r="AB22" s="129">
        <v>46.5</v>
      </c>
      <c r="AC22" s="130"/>
      <c r="AD22" s="130"/>
      <c r="AE22" s="130">
        <f t="shared" si="5"/>
        <v>46.5</v>
      </c>
      <c r="AF22" s="130">
        <f t="shared" si="1"/>
        <v>85</v>
      </c>
      <c r="AG22" s="130">
        <f t="shared" si="6"/>
        <v>85</v>
      </c>
      <c r="AH22" s="131" t="str">
        <f t="shared" si="7"/>
        <v>B</v>
      </c>
      <c r="AI22" s="45"/>
      <c r="AJ22" s="53"/>
    </row>
    <row r="23" spans="1:37" s="18" customFormat="1" ht="15">
      <c r="A23" s="143" t="s">
        <v>219</v>
      </c>
      <c r="B23" s="142" t="s">
        <v>171</v>
      </c>
      <c r="C23" s="142" t="s">
        <v>220</v>
      </c>
      <c r="D23" s="142" t="s">
        <v>221</v>
      </c>
      <c r="E23" s="142" t="s">
        <v>221</v>
      </c>
      <c r="F23" s="147">
        <v>17</v>
      </c>
      <c r="G23" s="147"/>
      <c r="H23" s="121"/>
      <c r="I23" s="122"/>
      <c r="J23" s="123">
        <v>1</v>
      </c>
      <c r="K23" s="123">
        <v>1</v>
      </c>
      <c r="L23" s="121">
        <v>1</v>
      </c>
      <c r="M23" s="124">
        <v>1</v>
      </c>
      <c r="N23" s="43">
        <v>1</v>
      </c>
      <c r="O23" s="42"/>
      <c r="P23" s="42"/>
      <c r="Q23" s="42"/>
      <c r="R23" s="42"/>
      <c r="S23" s="43"/>
      <c r="T23" s="147">
        <v>19.5</v>
      </c>
      <c r="U23" s="147"/>
      <c r="V23" s="44"/>
      <c r="W23" s="44"/>
      <c r="X23" s="127">
        <f t="shared" si="0"/>
        <v>5</v>
      </c>
      <c r="Y23" s="150">
        <f t="shared" si="2"/>
        <v>17</v>
      </c>
      <c r="Z23" s="150">
        <f t="shared" si="3"/>
        <v>19.5</v>
      </c>
      <c r="AA23" s="128">
        <f t="shared" si="4"/>
        <v>41.5</v>
      </c>
      <c r="AB23" s="129">
        <v>41.5</v>
      </c>
      <c r="AC23" s="130"/>
      <c r="AD23" s="130"/>
      <c r="AE23" s="130">
        <f t="shared" si="5"/>
        <v>41.5</v>
      </c>
      <c r="AF23" s="130">
        <f t="shared" si="1"/>
        <v>83</v>
      </c>
      <c r="AG23" s="130">
        <f t="shared" si="6"/>
        <v>83</v>
      </c>
      <c r="AH23" s="131" t="str">
        <f t="shared" si="7"/>
        <v>B</v>
      </c>
      <c r="AI23" s="45"/>
      <c r="AJ23" s="54"/>
      <c r="AK23" s="55"/>
    </row>
    <row r="24" spans="1:36" s="18" customFormat="1" ht="15">
      <c r="A24" s="143" t="s">
        <v>222</v>
      </c>
      <c r="B24" s="142" t="s">
        <v>171</v>
      </c>
      <c r="C24" s="142" t="s">
        <v>223</v>
      </c>
      <c r="D24" s="142" t="s">
        <v>133</v>
      </c>
      <c r="E24" s="142" t="s">
        <v>133</v>
      </c>
      <c r="F24" s="145">
        <v>14.5</v>
      </c>
      <c r="G24" s="145"/>
      <c r="H24" s="121"/>
      <c r="I24" s="122"/>
      <c r="J24" s="123"/>
      <c r="K24" s="123">
        <v>1</v>
      </c>
      <c r="L24" s="121"/>
      <c r="M24" s="124"/>
      <c r="N24" s="125"/>
      <c r="O24" s="42"/>
      <c r="P24" s="42"/>
      <c r="Q24" s="42"/>
      <c r="R24" s="42"/>
      <c r="S24" s="43"/>
      <c r="T24" s="145"/>
      <c r="U24" s="145"/>
      <c r="V24" s="44"/>
      <c r="W24" s="44"/>
      <c r="X24" s="127">
        <f t="shared" si="0"/>
        <v>1</v>
      </c>
      <c r="Y24" s="150">
        <f t="shared" si="2"/>
        <v>14.5</v>
      </c>
      <c r="Z24" s="150">
        <f t="shared" si="3"/>
        <v>0</v>
      </c>
      <c r="AA24" s="128">
        <f t="shared" si="4"/>
        <v>15.5</v>
      </c>
      <c r="AB24" s="129"/>
      <c r="AC24" s="130"/>
      <c r="AD24" s="130"/>
      <c r="AE24" s="130" t="str">
        <f t="shared" si="5"/>
        <v> </v>
      </c>
      <c r="AF24" s="130">
        <f t="shared" si="1"/>
        <v>15.5</v>
      </c>
      <c r="AG24" s="130">
        <f t="shared" si="6"/>
        <v>15.5</v>
      </c>
      <c r="AH24" s="131" t="str">
        <f t="shared" si="7"/>
        <v>nije polagao</v>
      </c>
      <c r="AI24" s="45"/>
      <c r="AJ24" s="53"/>
    </row>
    <row r="25" spans="1:36" s="18" customFormat="1" ht="15">
      <c r="A25" s="143" t="s">
        <v>224</v>
      </c>
      <c r="B25" s="142" t="s">
        <v>171</v>
      </c>
      <c r="C25" s="142" t="s">
        <v>225</v>
      </c>
      <c r="D25" s="142" t="s">
        <v>226</v>
      </c>
      <c r="E25" s="142" t="s">
        <v>226</v>
      </c>
      <c r="F25" s="147">
        <v>13.5</v>
      </c>
      <c r="G25" s="147"/>
      <c r="H25" s="121"/>
      <c r="I25" s="122"/>
      <c r="J25" s="123">
        <v>1</v>
      </c>
      <c r="K25" s="123"/>
      <c r="L25" s="121">
        <v>1</v>
      </c>
      <c r="M25" s="124">
        <v>1</v>
      </c>
      <c r="N25" s="125"/>
      <c r="O25" s="42"/>
      <c r="P25" s="42"/>
      <c r="Q25" s="42"/>
      <c r="R25" s="42"/>
      <c r="S25" s="43"/>
      <c r="T25" s="147">
        <v>15</v>
      </c>
      <c r="U25" s="147"/>
      <c r="V25" s="44"/>
      <c r="W25" s="44"/>
      <c r="X25" s="127">
        <f t="shared" si="0"/>
        <v>3</v>
      </c>
      <c r="Y25" s="150">
        <f t="shared" si="2"/>
        <v>13.5</v>
      </c>
      <c r="Z25" s="150">
        <f t="shared" si="3"/>
        <v>15</v>
      </c>
      <c r="AA25" s="128">
        <f t="shared" si="4"/>
        <v>31.5</v>
      </c>
      <c r="AB25" s="129">
        <v>40.5</v>
      </c>
      <c r="AC25" s="130"/>
      <c r="AD25" s="130"/>
      <c r="AE25" s="130">
        <f t="shared" si="5"/>
        <v>40.5</v>
      </c>
      <c r="AF25" s="130">
        <f t="shared" si="1"/>
        <v>72</v>
      </c>
      <c r="AG25" s="130">
        <f t="shared" si="6"/>
        <v>72</v>
      </c>
      <c r="AH25" s="131" t="str">
        <f t="shared" si="7"/>
        <v>C</v>
      </c>
      <c r="AI25" s="45"/>
      <c r="AJ25" s="53"/>
    </row>
    <row r="26" spans="1:36" s="18" customFormat="1" ht="15">
      <c r="A26" s="143" t="s">
        <v>227</v>
      </c>
      <c r="B26" s="142" t="s">
        <v>171</v>
      </c>
      <c r="C26" s="142" t="s">
        <v>154</v>
      </c>
      <c r="D26" s="142" t="s">
        <v>228</v>
      </c>
      <c r="E26" s="142" t="s">
        <v>228</v>
      </c>
      <c r="F26" s="145"/>
      <c r="G26" s="145"/>
      <c r="H26" s="126"/>
      <c r="I26" s="122"/>
      <c r="J26" s="133"/>
      <c r="K26" s="133"/>
      <c r="L26" s="126"/>
      <c r="M26" s="125"/>
      <c r="N26" s="43"/>
      <c r="O26" s="42"/>
      <c r="P26" s="42"/>
      <c r="Q26" s="42"/>
      <c r="R26" s="42"/>
      <c r="S26" s="43"/>
      <c r="T26" s="145"/>
      <c r="U26" s="145"/>
      <c r="V26" s="44"/>
      <c r="W26" s="44"/>
      <c r="X26" s="127">
        <f t="shared" si="0"/>
        <v>0</v>
      </c>
      <c r="Y26" s="150">
        <f t="shared" si="2"/>
        <v>0</v>
      </c>
      <c r="Z26" s="150">
        <f t="shared" si="3"/>
        <v>0</v>
      </c>
      <c r="AA26" s="128">
        <f t="shared" si="4"/>
        <v>0</v>
      </c>
      <c r="AB26" s="129"/>
      <c r="AC26" s="130"/>
      <c r="AD26" s="130"/>
      <c r="AE26" s="130" t="str">
        <f t="shared" si="5"/>
        <v> </v>
      </c>
      <c r="AF26" s="130">
        <f t="shared" si="1"/>
        <v>0</v>
      </c>
      <c r="AG26" s="130">
        <f t="shared" si="6"/>
        <v>0</v>
      </c>
      <c r="AH26" s="131" t="str">
        <f t="shared" si="7"/>
        <v>nije polagao</v>
      </c>
      <c r="AI26" s="45"/>
      <c r="AJ26" s="53"/>
    </row>
    <row r="27" spans="1:36" s="18" customFormat="1" ht="15">
      <c r="A27" s="143" t="s">
        <v>229</v>
      </c>
      <c r="B27" s="142" t="s">
        <v>171</v>
      </c>
      <c r="C27" s="142" t="s">
        <v>142</v>
      </c>
      <c r="D27" s="142" t="s">
        <v>230</v>
      </c>
      <c r="E27" s="142" t="s">
        <v>230</v>
      </c>
      <c r="F27" s="147">
        <v>17</v>
      </c>
      <c r="G27" s="147"/>
      <c r="H27" s="126"/>
      <c r="I27" s="122"/>
      <c r="J27" s="133"/>
      <c r="K27" s="133"/>
      <c r="L27" s="126"/>
      <c r="M27" s="125"/>
      <c r="N27" s="43"/>
      <c r="O27" s="42"/>
      <c r="P27" s="42"/>
      <c r="Q27" s="42"/>
      <c r="R27" s="42"/>
      <c r="S27" s="43"/>
      <c r="T27" s="147">
        <v>20</v>
      </c>
      <c r="U27" s="147"/>
      <c r="V27" s="44"/>
      <c r="W27" s="44"/>
      <c r="X27" s="127">
        <f t="shared" si="0"/>
        <v>0</v>
      </c>
      <c r="Y27" s="150">
        <f t="shared" si="2"/>
        <v>17</v>
      </c>
      <c r="Z27" s="150">
        <f t="shared" si="3"/>
        <v>20</v>
      </c>
      <c r="AA27" s="128">
        <f t="shared" si="4"/>
        <v>37</v>
      </c>
      <c r="AB27" s="129">
        <v>35</v>
      </c>
      <c r="AC27" s="130"/>
      <c r="AD27" s="130"/>
      <c r="AE27" s="130">
        <f t="shared" si="5"/>
        <v>35</v>
      </c>
      <c r="AF27" s="130">
        <f t="shared" si="1"/>
        <v>72</v>
      </c>
      <c r="AG27" s="130">
        <f t="shared" si="6"/>
        <v>72</v>
      </c>
      <c r="AH27" s="131" t="str">
        <f t="shared" si="7"/>
        <v>C</v>
      </c>
      <c r="AI27" s="45"/>
      <c r="AJ27" s="53"/>
    </row>
    <row r="28" spans="1:37" s="171" customFormat="1" ht="15">
      <c r="A28" s="143" t="s">
        <v>231</v>
      </c>
      <c r="B28" s="157" t="s">
        <v>171</v>
      </c>
      <c r="C28" s="157" t="s">
        <v>223</v>
      </c>
      <c r="D28" s="157" t="s">
        <v>95</v>
      </c>
      <c r="E28" s="157" t="s">
        <v>95</v>
      </c>
      <c r="F28" s="158">
        <v>2.5</v>
      </c>
      <c r="G28" s="158">
        <v>2</v>
      </c>
      <c r="H28" s="123"/>
      <c r="I28" s="159"/>
      <c r="J28" s="123">
        <v>1</v>
      </c>
      <c r="K28" s="123">
        <v>1</v>
      </c>
      <c r="L28" s="123">
        <v>1</v>
      </c>
      <c r="M28" s="160">
        <v>1</v>
      </c>
      <c r="N28" s="161">
        <v>1</v>
      </c>
      <c r="O28" s="162"/>
      <c r="P28" s="162"/>
      <c r="Q28" s="162"/>
      <c r="R28" s="162"/>
      <c r="S28" s="161"/>
      <c r="T28" s="158">
        <v>14.5</v>
      </c>
      <c r="U28" s="158"/>
      <c r="V28" s="163"/>
      <c r="W28" s="163"/>
      <c r="X28" s="164">
        <f t="shared" si="0"/>
        <v>5</v>
      </c>
      <c r="Y28" s="165">
        <f t="shared" si="2"/>
        <v>2</v>
      </c>
      <c r="Z28" s="165">
        <f t="shared" si="3"/>
        <v>14.5</v>
      </c>
      <c r="AA28" s="166">
        <f t="shared" si="4"/>
        <v>21.5</v>
      </c>
      <c r="AB28" s="129">
        <v>28.5</v>
      </c>
      <c r="AC28" s="132"/>
      <c r="AD28" s="132"/>
      <c r="AE28" s="132">
        <f>IF(ISNUMBER(AD28),AD28,IF(ISNUMBER(AC28),AC28,IF(ISNUMBER(AB28),AB28," ")))</f>
        <v>28.5</v>
      </c>
      <c r="AF28" s="132">
        <f t="shared" si="1"/>
        <v>50</v>
      </c>
      <c r="AG28" s="132">
        <f t="shared" si="6"/>
        <v>50</v>
      </c>
      <c r="AH28" s="167" t="str">
        <f t="shared" si="7"/>
        <v>E</v>
      </c>
      <c r="AI28" s="168"/>
      <c r="AJ28" s="169"/>
      <c r="AK28" s="170"/>
    </row>
    <row r="29" spans="1:37" s="18" customFormat="1" ht="15">
      <c r="A29" s="143" t="s">
        <v>232</v>
      </c>
      <c r="B29" s="142" t="s">
        <v>171</v>
      </c>
      <c r="C29" s="142" t="s">
        <v>110</v>
      </c>
      <c r="D29" s="142" t="s">
        <v>233</v>
      </c>
      <c r="E29" s="142" t="s">
        <v>233</v>
      </c>
      <c r="F29" s="147"/>
      <c r="G29" s="147"/>
      <c r="H29" s="121"/>
      <c r="I29" s="122"/>
      <c r="J29" s="123"/>
      <c r="K29" s="123"/>
      <c r="L29" s="121"/>
      <c r="M29" s="125"/>
      <c r="N29" s="43"/>
      <c r="O29" s="42"/>
      <c r="P29" s="42"/>
      <c r="Q29" s="42"/>
      <c r="R29" s="42"/>
      <c r="S29" s="43"/>
      <c r="T29" s="147"/>
      <c r="U29" s="147"/>
      <c r="V29" s="44"/>
      <c r="W29" s="44"/>
      <c r="X29" s="127">
        <f t="shared" si="0"/>
        <v>0</v>
      </c>
      <c r="Y29" s="150">
        <f t="shared" si="2"/>
        <v>0</v>
      </c>
      <c r="Z29" s="150">
        <f t="shared" si="3"/>
        <v>0</v>
      </c>
      <c r="AA29" s="128">
        <f t="shared" si="4"/>
        <v>0</v>
      </c>
      <c r="AB29" s="129"/>
      <c r="AC29" s="130"/>
      <c r="AD29" s="130"/>
      <c r="AE29" s="130" t="str">
        <f t="shared" si="5"/>
        <v> </v>
      </c>
      <c r="AF29" s="130">
        <f t="shared" si="1"/>
        <v>0</v>
      </c>
      <c r="AG29" s="130">
        <f t="shared" si="6"/>
        <v>0</v>
      </c>
      <c r="AH29" s="131" t="str">
        <f t="shared" si="7"/>
        <v>nije polagao</v>
      </c>
      <c r="AI29" s="45"/>
      <c r="AJ29" s="58"/>
      <c r="AK29" s="19"/>
    </row>
    <row r="30" spans="1:37" s="18" customFormat="1" ht="15">
      <c r="A30" s="143" t="s">
        <v>234</v>
      </c>
      <c r="B30" s="142" t="s">
        <v>171</v>
      </c>
      <c r="C30" s="142" t="s">
        <v>235</v>
      </c>
      <c r="D30" s="142" t="s">
        <v>111</v>
      </c>
      <c r="E30" s="142" t="s">
        <v>111</v>
      </c>
      <c r="F30" s="145"/>
      <c r="G30" s="145"/>
      <c r="H30" s="121"/>
      <c r="I30" s="134"/>
      <c r="J30" s="123"/>
      <c r="K30" s="123"/>
      <c r="L30" s="121"/>
      <c r="M30" s="134"/>
      <c r="N30" s="43"/>
      <c r="O30" s="46"/>
      <c r="P30" s="46"/>
      <c r="Q30" s="46"/>
      <c r="R30" s="46"/>
      <c r="S30" s="43"/>
      <c r="T30" s="145"/>
      <c r="U30" s="145"/>
      <c r="V30" s="47"/>
      <c r="W30" s="47"/>
      <c r="X30" s="127">
        <f t="shared" si="0"/>
        <v>0</v>
      </c>
      <c r="Y30" s="150">
        <f t="shared" si="2"/>
        <v>0</v>
      </c>
      <c r="Z30" s="150">
        <f t="shared" si="3"/>
        <v>0</v>
      </c>
      <c r="AA30" s="128">
        <f t="shared" si="4"/>
        <v>0</v>
      </c>
      <c r="AB30" s="129"/>
      <c r="AC30" s="46"/>
      <c r="AD30" s="46"/>
      <c r="AE30" s="130" t="str">
        <f t="shared" si="5"/>
        <v> </v>
      </c>
      <c r="AF30" s="130">
        <f t="shared" si="1"/>
        <v>0</v>
      </c>
      <c r="AG30" s="130">
        <f t="shared" si="6"/>
        <v>0</v>
      </c>
      <c r="AH30" s="131" t="str">
        <f t="shared" si="7"/>
        <v>nije polagao</v>
      </c>
      <c r="AI30" s="45"/>
      <c r="AJ30" s="58"/>
      <c r="AK30" s="19"/>
    </row>
    <row r="31" spans="1:37" s="18" customFormat="1" ht="15">
      <c r="A31" s="143" t="s">
        <v>236</v>
      </c>
      <c r="B31" s="142" t="s">
        <v>171</v>
      </c>
      <c r="C31" s="142" t="s">
        <v>207</v>
      </c>
      <c r="D31" s="142" t="s">
        <v>237</v>
      </c>
      <c r="E31" s="142" t="s">
        <v>237</v>
      </c>
      <c r="F31" s="147">
        <v>4.5</v>
      </c>
      <c r="G31" s="147">
        <v>21.5</v>
      </c>
      <c r="H31" s="126"/>
      <c r="I31" s="134"/>
      <c r="J31" s="133">
        <v>1</v>
      </c>
      <c r="K31" s="133">
        <v>1</v>
      </c>
      <c r="L31" s="126">
        <v>1</v>
      </c>
      <c r="M31" s="134">
        <v>1</v>
      </c>
      <c r="N31" s="134">
        <v>1</v>
      </c>
      <c r="O31" s="46"/>
      <c r="P31" s="46"/>
      <c r="Q31" s="46"/>
      <c r="R31" s="46"/>
      <c r="S31" s="43"/>
      <c r="T31" s="147">
        <v>20</v>
      </c>
      <c r="U31" s="147"/>
      <c r="V31" s="47"/>
      <c r="W31" s="47"/>
      <c r="X31" s="127">
        <f t="shared" si="0"/>
        <v>5</v>
      </c>
      <c r="Y31" s="150">
        <f t="shared" si="2"/>
        <v>21.5</v>
      </c>
      <c r="Z31" s="150">
        <f t="shared" si="3"/>
        <v>20</v>
      </c>
      <c r="AA31" s="128">
        <f t="shared" si="4"/>
        <v>46.5</v>
      </c>
      <c r="AB31" s="129">
        <v>36</v>
      </c>
      <c r="AC31" s="46"/>
      <c r="AD31" s="46"/>
      <c r="AE31" s="130">
        <f t="shared" si="5"/>
        <v>36</v>
      </c>
      <c r="AF31" s="130">
        <f t="shared" si="1"/>
        <v>82.5</v>
      </c>
      <c r="AG31" s="130">
        <f t="shared" si="6"/>
        <v>82.5</v>
      </c>
      <c r="AH31" s="131" t="str">
        <f t="shared" si="7"/>
        <v>B</v>
      </c>
      <c r="AI31" s="45"/>
      <c r="AJ31" s="58"/>
      <c r="AK31" s="19"/>
    </row>
    <row r="32" spans="1:37" s="18" customFormat="1" ht="15">
      <c r="A32" s="143" t="s">
        <v>238</v>
      </c>
      <c r="B32" s="142" t="s">
        <v>171</v>
      </c>
      <c r="C32" s="142" t="s">
        <v>100</v>
      </c>
      <c r="D32" s="142" t="s">
        <v>233</v>
      </c>
      <c r="E32" s="142" t="s">
        <v>233</v>
      </c>
      <c r="F32" s="145">
        <v>22</v>
      </c>
      <c r="G32" s="145"/>
      <c r="H32" s="121"/>
      <c r="I32" s="134"/>
      <c r="J32" s="123">
        <v>1</v>
      </c>
      <c r="K32" s="123">
        <v>1</v>
      </c>
      <c r="L32" s="121">
        <v>1</v>
      </c>
      <c r="M32" s="134">
        <v>1</v>
      </c>
      <c r="N32" s="134">
        <v>1</v>
      </c>
      <c r="O32" s="46"/>
      <c r="P32" s="46"/>
      <c r="Q32" s="46"/>
      <c r="R32" s="46"/>
      <c r="S32" s="43"/>
      <c r="T32" s="145">
        <v>21.5</v>
      </c>
      <c r="U32" s="145"/>
      <c r="V32" s="47"/>
      <c r="W32" s="47"/>
      <c r="X32" s="127">
        <f t="shared" si="0"/>
        <v>5</v>
      </c>
      <c r="Y32" s="150">
        <f t="shared" si="2"/>
        <v>22</v>
      </c>
      <c r="Z32" s="150">
        <f t="shared" si="3"/>
        <v>21.5</v>
      </c>
      <c r="AA32" s="128">
        <f t="shared" si="4"/>
        <v>48.5</v>
      </c>
      <c r="AB32" s="129">
        <v>47.5</v>
      </c>
      <c r="AC32" s="46"/>
      <c r="AD32" s="46"/>
      <c r="AE32" s="130">
        <f t="shared" si="5"/>
        <v>47.5</v>
      </c>
      <c r="AF32" s="130">
        <f t="shared" si="1"/>
        <v>96</v>
      </c>
      <c r="AG32" s="132">
        <f t="shared" si="6"/>
        <v>96</v>
      </c>
      <c r="AH32" s="131" t="str">
        <f t="shared" si="7"/>
        <v>A</v>
      </c>
      <c r="AI32" s="45"/>
      <c r="AJ32" s="58"/>
      <c r="AK32" s="19"/>
    </row>
    <row r="33" spans="1:37" s="18" customFormat="1" ht="15">
      <c r="A33" s="143" t="s">
        <v>239</v>
      </c>
      <c r="B33" s="142" t="s">
        <v>171</v>
      </c>
      <c r="C33" s="142" t="s">
        <v>80</v>
      </c>
      <c r="D33" s="142" t="s">
        <v>233</v>
      </c>
      <c r="E33" s="142" t="s">
        <v>233</v>
      </c>
      <c r="F33" s="147">
        <v>11.5</v>
      </c>
      <c r="G33" s="147">
        <v>12.5</v>
      </c>
      <c r="H33" s="121"/>
      <c r="I33" s="134"/>
      <c r="J33" s="123">
        <v>1</v>
      </c>
      <c r="K33" s="123">
        <v>1</v>
      </c>
      <c r="L33" s="121">
        <v>1</v>
      </c>
      <c r="M33" s="134">
        <v>1</v>
      </c>
      <c r="N33" s="134">
        <v>1</v>
      </c>
      <c r="O33" s="46"/>
      <c r="P33" s="46"/>
      <c r="Q33" s="46"/>
      <c r="R33" s="46"/>
      <c r="S33" s="43"/>
      <c r="T33" s="147">
        <v>19.5</v>
      </c>
      <c r="U33" s="147"/>
      <c r="V33" s="47"/>
      <c r="W33" s="47"/>
      <c r="X33" s="127">
        <f t="shared" si="0"/>
        <v>5</v>
      </c>
      <c r="Y33" s="150">
        <f t="shared" si="2"/>
        <v>12.5</v>
      </c>
      <c r="Z33" s="150">
        <f t="shared" si="3"/>
        <v>19.5</v>
      </c>
      <c r="AA33" s="128">
        <f t="shared" si="4"/>
        <v>37</v>
      </c>
      <c r="AB33" s="129">
        <v>23.5</v>
      </c>
      <c r="AC33" s="46"/>
      <c r="AD33" s="46"/>
      <c r="AE33" s="130">
        <f t="shared" si="5"/>
        <v>23.5</v>
      </c>
      <c r="AF33" s="130">
        <f t="shared" si="1"/>
        <v>60.5</v>
      </c>
      <c r="AG33" s="130">
        <f t="shared" si="6"/>
        <v>60.5</v>
      </c>
      <c r="AH33" s="131" t="str">
        <f t="shared" si="7"/>
        <v>D</v>
      </c>
      <c r="AI33" s="45"/>
      <c r="AJ33" s="58"/>
      <c r="AK33" s="19"/>
    </row>
    <row r="34" spans="1:37" s="18" customFormat="1" ht="15">
      <c r="A34" s="143" t="s">
        <v>240</v>
      </c>
      <c r="B34" s="142" t="s">
        <v>171</v>
      </c>
      <c r="C34" s="142" t="s">
        <v>241</v>
      </c>
      <c r="D34" s="142" t="s">
        <v>242</v>
      </c>
      <c r="E34" s="142" t="s">
        <v>242</v>
      </c>
      <c r="F34" s="145">
        <v>8.5</v>
      </c>
      <c r="G34" s="145">
        <v>7</v>
      </c>
      <c r="H34" s="121"/>
      <c r="I34" s="134"/>
      <c r="J34" s="123"/>
      <c r="K34" s="123">
        <v>1</v>
      </c>
      <c r="L34" s="121"/>
      <c r="M34" s="134"/>
      <c r="N34" s="43"/>
      <c r="O34" s="46"/>
      <c r="P34" s="46"/>
      <c r="Q34" s="46"/>
      <c r="R34" s="46"/>
      <c r="S34" s="43"/>
      <c r="T34" s="145">
        <v>8</v>
      </c>
      <c r="U34" s="145"/>
      <c r="V34" s="47"/>
      <c r="W34" s="47"/>
      <c r="X34" s="127">
        <f t="shared" si="0"/>
        <v>1</v>
      </c>
      <c r="Y34" s="150">
        <f t="shared" si="2"/>
        <v>7</v>
      </c>
      <c r="Z34" s="150">
        <f t="shared" si="3"/>
        <v>8</v>
      </c>
      <c r="AA34" s="128">
        <f t="shared" si="4"/>
        <v>16</v>
      </c>
      <c r="AB34" s="129"/>
      <c r="AC34" s="46"/>
      <c r="AD34" s="46"/>
      <c r="AE34" s="130" t="str">
        <f t="shared" si="5"/>
        <v> </v>
      </c>
      <c r="AF34" s="130">
        <f t="shared" si="1"/>
        <v>16</v>
      </c>
      <c r="AG34" s="130">
        <f t="shared" si="6"/>
        <v>16</v>
      </c>
      <c r="AH34" s="131" t="str">
        <f t="shared" si="7"/>
        <v>nije polagao</v>
      </c>
      <c r="AI34" s="45"/>
      <c r="AJ34" s="58"/>
      <c r="AK34" s="19"/>
    </row>
    <row r="35" spans="1:37" s="18" customFormat="1" ht="15">
      <c r="A35" s="143" t="s">
        <v>243</v>
      </c>
      <c r="B35" s="142" t="s">
        <v>171</v>
      </c>
      <c r="C35" s="142" t="s">
        <v>244</v>
      </c>
      <c r="D35" s="142" t="s">
        <v>83</v>
      </c>
      <c r="E35" s="142" t="s">
        <v>83</v>
      </c>
      <c r="F35" s="147"/>
      <c r="G35" s="147">
        <v>6.5</v>
      </c>
      <c r="H35" s="121"/>
      <c r="I35" s="134"/>
      <c r="J35" s="123">
        <v>1</v>
      </c>
      <c r="K35" s="123"/>
      <c r="L35" s="121">
        <v>1</v>
      </c>
      <c r="M35" s="134"/>
      <c r="N35" s="134">
        <v>1</v>
      </c>
      <c r="O35" s="46"/>
      <c r="P35" s="46"/>
      <c r="Q35" s="46"/>
      <c r="R35" s="46"/>
      <c r="S35" s="43"/>
      <c r="T35" s="147">
        <v>13.5</v>
      </c>
      <c r="U35" s="147"/>
      <c r="V35" s="47"/>
      <c r="W35" s="47"/>
      <c r="X35" s="127">
        <f t="shared" si="0"/>
        <v>3</v>
      </c>
      <c r="Y35" s="150">
        <f t="shared" si="2"/>
        <v>6.5</v>
      </c>
      <c r="Z35" s="150">
        <f t="shared" si="3"/>
        <v>13.5</v>
      </c>
      <c r="AA35" s="128">
        <f t="shared" si="4"/>
        <v>23</v>
      </c>
      <c r="AB35" s="129">
        <v>27</v>
      </c>
      <c r="AC35" s="46"/>
      <c r="AD35" s="46"/>
      <c r="AE35" s="130">
        <v>27</v>
      </c>
      <c r="AF35" s="130">
        <f t="shared" si="1"/>
        <v>50</v>
      </c>
      <c r="AG35" s="130">
        <f t="shared" si="6"/>
        <v>50</v>
      </c>
      <c r="AH35" s="131" t="str">
        <f t="shared" si="7"/>
        <v>E</v>
      </c>
      <c r="AI35" s="45"/>
      <c r="AJ35" s="58"/>
      <c r="AK35" s="19"/>
    </row>
    <row r="36" spans="1:37" s="18" customFormat="1" ht="15">
      <c r="A36" s="143" t="s">
        <v>245</v>
      </c>
      <c r="B36" s="142" t="s">
        <v>171</v>
      </c>
      <c r="C36" s="142" t="s">
        <v>84</v>
      </c>
      <c r="D36" s="142" t="s">
        <v>246</v>
      </c>
      <c r="E36" s="142" t="s">
        <v>246</v>
      </c>
      <c r="F36" s="145"/>
      <c r="G36" s="145">
        <v>15</v>
      </c>
      <c r="H36" s="121"/>
      <c r="I36" s="134"/>
      <c r="J36" s="123"/>
      <c r="K36" s="123"/>
      <c r="L36" s="121"/>
      <c r="M36" s="134"/>
      <c r="N36" s="134"/>
      <c r="O36" s="46"/>
      <c r="P36" s="46"/>
      <c r="Q36" s="46"/>
      <c r="R36" s="46"/>
      <c r="S36" s="43"/>
      <c r="T36" s="145">
        <v>15.5</v>
      </c>
      <c r="U36" s="145"/>
      <c r="V36" s="47"/>
      <c r="W36" s="47"/>
      <c r="X36" s="127">
        <f t="shared" si="0"/>
        <v>0</v>
      </c>
      <c r="Y36" s="150">
        <f t="shared" si="2"/>
        <v>15</v>
      </c>
      <c r="Z36" s="150">
        <f t="shared" si="3"/>
        <v>15.5</v>
      </c>
      <c r="AA36" s="128">
        <f t="shared" si="4"/>
        <v>30.5</v>
      </c>
      <c r="AB36" s="129">
        <v>39.5</v>
      </c>
      <c r="AC36" s="46"/>
      <c r="AD36" s="46"/>
      <c r="AE36" s="130">
        <f t="shared" si="5"/>
        <v>39.5</v>
      </c>
      <c r="AF36" s="130">
        <f t="shared" si="1"/>
        <v>70</v>
      </c>
      <c r="AG36" s="130">
        <f t="shared" si="6"/>
        <v>70</v>
      </c>
      <c r="AH36" s="131" t="str">
        <f t="shared" si="7"/>
        <v>C</v>
      </c>
      <c r="AI36" s="45"/>
      <c r="AJ36" s="56"/>
      <c r="AK36" s="56"/>
    </row>
    <row r="37" spans="1:37" s="18" customFormat="1" ht="15">
      <c r="A37" s="143" t="s">
        <v>247</v>
      </c>
      <c r="B37" s="142" t="s">
        <v>171</v>
      </c>
      <c r="C37" s="142" t="s">
        <v>248</v>
      </c>
      <c r="D37" s="142" t="s">
        <v>94</v>
      </c>
      <c r="E37" s="142" t="s">
        <v>94</v>
      </c>
      <c r="F37" s="147">
        <v>12.5</v>
      </c>
      <c r="G37" s="147"/>
      <c r="H37" s="121"/>
      <c r="I37" s="134"/>
      <c r="J37" s="123">
        <v>1</v>
      </c>
      <c r="K37" s="123">
        <v>1</v>
      </c>
      <c r="L37" s="121"/>
      <c r="M37" s="134"/>
      <c r="N37" s="134"/>
      <c r="O37" s="46"/>
      <c r="P37" s="46"/>
      <c r="Q37" s="46"/>
      <c r="R37" s="46"/>
      <c r="S37" s="43"/>
      <c r="T37" s="147">
        <v>12</v>
      </c>
      <c r="U37" s="147"/>
      <c r="V37" s="47"/>
      <c r="W37" s="47"/>
      <c r="X37" s="127">
        <f t="shared" si="0"/>
        <v>2</v>
      </c>
      <c r="Y37" s="150">
        <f t="shared" si="2"/>
        <v>12.5</v>
      </c>
      <c r="Z37" s="150">
        <f t="shared" si="3"/>
        <v>12</v>
      </c>
      <c r="AA37" s="128">
        <f t="shared" si="4"/>
        <v>26.5</v>
      </c>
      <c r="AB37" s="129">
        <v>43.5</v>
      </c>
      <c r="AC37" s="46"/>
      <c r="AD37" s="46"/>
      <c r="AE37" s="130">
        <f t="shared" si="5"/>
        <v>43.5</v>
      </c>
      <c r="AF37" s="130">
        <f t="shared" si="1"/>
        <v>70</v>
      </c>
      <c r="AG37" s="130">
        <f t="shared" si="6"/>
        <v>70</v>
      </c>
      <c r="AH37" s="131" t="str">
        <f t="shared" si="7"/>
        <v>C</v>
      </c>
      <c r="AI37" s="45"/>
      <c r="AJ37" s="58"/>
      <c r="AK37" s="19"/>
    </row>
    <row r="38" spans="1:37" s="18" customFormat="1" ht="15">
      <c r="A38" s="143" t="s">
        <v>249</v>
      </c>
      <c r="B38" s="142" t="s">
        <v>171</v>
      </c>
      <c r="C38" s="142" t="s">
        <v>75</v>
      </c>
      <c r="D38" s="142" t="s">
        <v>250</v>
      </c>
      <c r="E38" s="142" t="s">
        <v>250</v>
      </c>
      <c r="F38" s="145">
        <v>18.5</v>
      </c>
      <c r="G38" s="145"/>
      <c r="H38" s="121"/>
      <c r="I38" s="43"/>
      <c r="J38" s="123">
        <v>1</v>
      </c>
      <c r="K38" s="123"/>
      <c r="L38" s="121"/>
      <c r="M38" s="43"/>
      <c r="N38" s="43"/>
      <c r="O38" s="48"/>
      <c r="P38" s="48"/>
      <c r="Q38" s="48"/>
      <c r="R38" s="48"/>
      <c r="S38" s="43"/>
      <c r="T38" s="145">
        <v>16</v>
      </c>
      <c r="U38" s="145"/>
      <c r="V38" s="44"/>
      <c r="W38" s="44"/>
      <c r="X38" s="127">
        <f t="shared" si="0"/>
        <v>1</v>
      </c>
      <c r="Y38" s="150">
        <f t="shared" si="2"/>
        <v>18.5</v>
      </c>
      <c r="Z38" s="150">
        <f t="shared" si="3"/>
        <v>16</v>
      </c>
      <c r="AA38" s="128">
        <f t="shared" si="4"/>
        <v>35.5</v>
      </c>
      <c r="AB38" s="129"/>
      <c r="AC38" s="135"/>
      <c r="AD38" s="135"/>
      <c r="AE38" s="130" t="str">
        <f t="shared" si="5"/>
        <v> </v>
      </c>
      <c r="AF38" s="130">
        <f t="shared" si="1"/>
        <v>35.5</v>
      </c>
      <c r="AG38" s="132">
        <f t="shared" si="6"/>
        <v>35.5</v>
      </c>
      <c r="AH38" s="131" t="str">
        <f t="shared" si="7"/>
        <v>nije polagao</v>
      </c>
      <c r="AI38" s="45"/>
      <c r="AJ38" s="58"/>
      <c r="AK38" s="19"/>
    </row>
    <row r="39" spans="1:37" s="18" customFormat="1" ht="15">
      <c r="A39" s="143" t="s">
        <v>251</v>
      </c>
      <c r="B39" s="142" t="s">
        <v>171</v>
      </c>
      <c r="C39" s="142" t="s">
        <v>252</v>
      </c>
      <c r="D39" s="142" t="s">
        <v>253</v>
      </c>
      <c r="E39" s="142" t="s">
        <v>253</v>
      </c>
      <c r="F39" s="147">
        <v>7</v>
      </c>
      <c r="G39" s="147"/>
      <c r="H39" s="121"/>
      <c r="I39" s="43"/>
      <c r="J39" s="123">
        <v>1</v>
      </c>
      <c r="K39" s="123">
        <v>1</v>
      </c>
      <c r="L39" s="121">
        <v>1</v>
      </c>
      <c r="M39" s="43"/>
      <c r="N39" s="43"/>
      <c r="O39" s="48"/>
      <c r="P39" s="48"/>
      <c r="Q39" s="48"/>
      <c r="R39" s="48"/>
      <c r="S39" s="43"/>
      <c r="T39" s="147">
        <v>0</v>
      </c>
      <c r="U39" s="147"/>
      <c r="V39" s="44"/>
      <c r="W39" s="44"/>
      <c r="X39" s="127">
        <f t="shared" si="0"/>
        <v>3</v>
      </c>
      <c r="Y39" s="150">
        <f t="shared" si="2"/>
        <v>7</v>
      </c>
      <c r="Z39" s="150">
        <f t="shared" si="3"/>
        <v>0</v>
      </c>
      <c r="AA39" s="128">
        <f t="shared" si="4"/>
        <v>10</v>
      </c>
      <c r="AB39" s="129"/>
      <c r="AC39" s="135"/>
      <c r="AD39" s="135"/>
      <c r="AE39" s="130" t="str">
        <f t="shared" si="5"/>
        <v> </v>
      </c>
      <c r="AF39" s="130">
        <f t="shared" si="1"/>
        <v>10</v>
      </c>
      <c r="AG39" s="130">
        <f t="shared" si="6"/>
        <v>10</v>
      </c>
      <c r="AH39" s="131" t="str">
        <f t="shared" si="7"/>
        <v>nije polagao</v>
      </c>
      <c r="AI39" s="45"/>
      <c r="AJ39" s="56"/>
      <c r="AK39" s="56"/>
    </row>
    <row r="40" spans="1:37" s="18" customFormat="1" ht="15">
      <c r="A40" s="143" t="s">
        <v>254</v>
      </c>
      <c r="B40" s="142" t="s">
        <v>171</v>
      </c>
      <c r="C40" s="142" t="s">
        <v>116</v>
      </c>
      <c r="D40" s="142" t="s">
        <v>255</v>
      </c>
      <c r="E40" s="142" t="s">
        <v>255</v>
      </c>
      <c r="F40" s="145">
        <v>8.5</v>
      </c>
      <c r="G40" s="145">
        <v>11.5</v>
      </c>
      <c r="H40" s="126"/>
      <c r="I40" s="122"/>
      <c r="J40" s="133">
        <v>1</v>
      </c>
      <c r="K40" s="133">
        <v>1</v>
      </c>
      <c r="L40" s="126"/>
      <c r="M40" s="125"/>
      <c r="N40" s="125"/>
      <c r="O40" s="42"/>
      <c r="P40" s="42"/>
      <c r="Q40" s="42"/>
      <c r="R40" s="42"/>
      <c r="S40" s="43"/>
      <c r="T40" s="145">
        <v>16</v>
      </c>
      <c r="U40" s="145"/>
      <c r="V40" s="44"/>
      <c r="W40" s="44"/>
      <c r="X40" s="127">
        <f t="shared" si="0"/>
        <v>2</v>
      </c>
      <c r="Y40" s="150">
        <f t="shared" si="2"/>
        <v>11.5</v>
      </c>
      <c r="Z40" s="150">
        <f t="shared" si="3"/>
        <v>16</v>
      </c>
      <c r="AA40" s="128">
        <f t="shared" si="4"/>
        <v>29.5</v>
      </c>
      <c r="AB40" s="129">
        <v>35</v>
      </c>
      <c r="AC40" s="130"/>
      <c r="AD40" s="130"/>
      <c r="AE40" s="130">
        <f t="shared" si="5"/>
        <v>35</v>
      </c>
      <c r="AF40" s="130">
        <f t="shared" si="1"/>
        <v>64.5</v>
      </c>
      <c r="AG40" s="130">
        <f t="shared" si="6"/>
        <v>64.5</v>
      </c>
      <c r="AH40" s="131" t="str">
        <f t="shared" si="7"/>
        <v>D</v>
      </c>
      <c r="AI40" s="45"/>
      <c r="AJ40" s="56"/>
      <c r="AK40" s="56"/>
    </row>
    <row r="41" spans="1:37" s="18" customFormat="1" ht="15">
      <c r="A41" s="143" t="s">
        <v>256</v>
      </c>
      <c r="B41" s="142" t="s">
        <v>171</v>
      </c>
      <c r="C41" s="142" t="s">
        <v>115</v>
      </c>
      <c r="D41" s="142" t="s">
        <v>79</v>
      </c>
      <c r="E41" s="142" t="s">
        <v>79</v>
      </c>
      <c r="F41" s="147">
        <v>0</v>
      </c>
      <c r="G41" s="147"/>
      <c r="H41" s="121"/>
      <c r="I41" s="122"/>
      <c r="J41" s="123">
        <v>1</v>
      </c>
      <c r="K41" s="123">
        <v>1</v>
      </c>
      <c r="L41" s="121"/>
      <c r="M41" s="125"/>
      <c r="N41" s="125"/>
      <c r="O41" s="42"/>
      <c r="P41" s="42"/>
      <c r="Q41" s="42"/>
      <c r="R41" s="42"/>
      <c r="S41" s="43"/>
      <c r="T41" s="147">
        <v>14.5</v>
      </c>
      <c r="U41" s="147"/>
      <c r="V41" s="44"/>
      <c r="W41" s="44"/>
      <c r="X41" s="127">
        <f t="shared" si="0"/>
        <v>2</v>
      </c>
      <c r="Y41" s="150">
        <f t="shared" si="2"/>
        <v>0</v>
      </c>
      <c r="Z41" s="150">
        <f t="shared" si="3"/>
        <v>14.5</v>
      </c>
      <c r="AA41" s="128">
        <f t="shared" si="4"/>
        <v>16.5</v>
      </c>
      <c r="AB41" s="129"/>
      <c r="AC41" s="130"/>
      <c r="AD41" s="130"/>
      <c r="AE41" s="130" t="str">
        <f t="shared" si="5"/>
        <v> </v>
      </c>
      <c r="AF41" s="130">
        <f t="shared" si="1"/>
        <v>16.5</v>
      </c>
      <c r="AG41" s="130">
        <f t="shared" si="6"/>
        <v>16.5</v>
      </c>
      <c r="AH41" s="131" t="str">
        <f t="shared" si="7"/>
        <v>nije polagao</v>
      </c>
      <c r="AI41" s="45"/>
      <c r="AJ41" s="56"/>
      <c r="AK41" s="56"/>
    </row>
    <row r="42" spans="1:37" s="18" customFormat="1" ht="15">
      <c r="A42" s="143" t="s">
        <v>257</v>
      </c>
      <c r="B42" s="142" t="s">
        <v>171</v>
      </c>
      <c r="C42" s="142" t="s">
        <v>258</v>
      </c>
      <c r="D42" s="142" t="s">
        <v>153</v>
      </c>
      <c r="E42" s="142" t="s">
        <v>153</v>
      </c>
      <c r="F42" s="145">
        <v>13</v>
      </c>
      <c r="G42" s="145"/>
      <c r="H42" s="126"/>
      <c r="I42" s="122"/>
      <c r="J42" s="133">
        <v>1</v>
      </c>
      <c r="K42" s="133">
        <v>1</v>
      </c>
      <c r="L42" s="126">
        <v>1</v>
      </c>
      <c r="M42" s="125">
        <v>1</v>
      </c>
      <c r="N42" s="125">
        <v>1</v>
      </c>
      <c r="O42" s="42"/>
      <c r="P42" s="42"/>
      <c r="Q42" s="42"/>
      <c r="R42" s="42"/>
      <c r="S42" s="43"/>
      <c r="T42" s="145">
        <v>19</v>
      </c>
      <c r="U42" s="145"/>
      <c r="V42" s="44"/>
      <c r="W42" s="44"/>
      <c r="X42" s="127">
        <f t="shared" si="0"/>
        <v>5</v>
      </c>
      <c r="Y42" s="150">
        <f t="shared" si="2"/>
        <v>13</v>
      </c>
      <c r="Z42" s="150">
        <f t="shared" si="3"/>
        <v>19</v>
      </c>
      <c r="AA42" s="128">
        <f t="shared" si="4"/>
        <v>37</v>
      </c>
      <c r="AB42" s="129">
        <v>44</v>
      </c>
      <c r="AC42" s="130"/>
      <c r="AD42" s="130"/>
      <c r="AE42" s="130">
        <f t="shared" si="5"/>
        <v>44</v>
      </c>
      <c r="AF42" s="130">
        <f t="shared" si="1"/>
        <v>81</v>
      </c>
      <c r="AG42" s="130">
        <f t="shared" si="6"/>
        <v>81</v>
      </c>
      <c r="AH42" s="131" t="str">
        <f t="shared" si="7"/>
        <v>B</v>
      </c>
      <c r="AI42" s="45"/>
      <c r="AJ42" s="58"/>
      <c r="AK42" s="19"/>
    </row>
    <row r="43" spans="1:37" s="18" customFormat="1" ht="15">
      <c r="A43" s="143" t="s">
        <v>259</v>
      </c>
      <c r="B43" s="142" t="s">
        <v>171</v>
      </c>
      <c r="C43" s="142" t="s">
        <v>90</v>
      </c>
      <c r="D43" s="142" t="s">
        <v>153</v>
      </c>
      <c r="E43" s="142" t="s">
        <v>153</v>
      </c>
      <c r="F43" s="147">
        <v>16</v>
      </c>
      <c r="G43" s="147"/>
      <c r="H43" s="126"/>
      <c r="I43" s="122"/>
      <c r="J43" s="133">
        <v>1</v>
      </c>
      <c r="K43" s="133">
        <v>1</v>
      </c>
      <c r="L43" s="126">
        <v>1</v>
      </c>
      <c r="M43" s="125">
        <v>1</v>
      </c>
      <c r="N43" s="125">
        <v>1</v>
      </c>
      <c r="O43" s="42"/>
      <c r="P43" s="42"/>
      <c r="Q43" s="42"/>
      <c r="R43" s="42"/>
      <c r="S43" s="43"/>
      <c r="T43" s="147">
        <v>21</v>
      </c>
      <c r="U43" s="147"/>
      <c r="V43" s="44"/>
      <c r="W43" s="44"/>
      <c r="X43" s="127">
        <f t="shared" si="0"/>
        <v>5</v>
      </c>
      <c r="Y43" s="150">
        <f t="shared" si="2"/>
        <v>16</v>
      </c>
      <c r="Z43" s="150">
        <f t="shared" si="3"/>
        <v>21</v>
      </c>
      <c r="AA43" s="128">
        <f t="shared" si="4"/>
        <v>42</v>
      </c>
      <c r="AB43" s="129">
        <v>48</v>
      </c>
      <c r="AC43" s="130"/>
      <c r="AD43" s="130"/>
      <c r="AE43" s="130">
        <f t="shared" si="5"/>
        <v>48</v>
      </c>
      <c r="AF43" s="130">
        <f t="shared" si="1"/>
        <v>90</v>
      </c>
      <c r="AG43" s="130">
        <f t="shared" si="6"/>
        <v>90</v>
      </c>
      <c r="AH43" s="131" t="str">
        <f t="shared" si="7"/>
        <v>A</v>
      </c>
      <c r="AI43" s="45"/>
      <c r="AJ43" s="58"/>
      <c r="AK43" s="19"/>
    </row>
    <row r="44" spans="1:37" s="194" customFormat="1" ht="15">
      <c r="A44" s="232" t="s">
        <v>260</v>
      </c>
      <c r="B44" s="179" t="s">
        <v>171</v>
      </c>
      <c r="C44" s="179" t="s">
        <v>142</v>
      </c>
      <c r="D44" s="179" t="s">
        <v>103</v>
      </c>
      <c r="E44" s="179" t="s">
        <v>103</v>
      </c>
      <c r="F44" s="180">
        <v>13</v>
      </c>
      <c r="G44" s="180">
        <v>21</v>
      </c>
      <c r="H44" s="181"/>
      <c r="I44" s="182"/>
      <c r="J44" s="181">
        <v>1</v>
      </c>
      <c r="K44" s="181">
        <v>1</v>
      </c>
      <c r="L44" s="181">
        <v>1</v>
      </c>
      <c r="M44" s="183">
        <v>1</v>
      </c>
      <c r="N44" s="183">
        <v>1</v>
      </c>
      <c r="O44" s="184"/>
      <c r="P44" s="184"/>
      <c r="Q44" s="184"/>
      <c r="R44" s="184"/>
      <c r="S44" s="185"/>
      <c r="T44" s="180">
        <v>14.5</v>
      </c>
      <c r="U44" s="180"/>
      <c r="V44" s="186"/>
      <c r="W44" s="186"/>
      <c r="X44" s="187">
        <f t="shared" si="0"/>
        <v>5</v>
      </c>
      <c r="Y44" s="188">
        <f t="shared" si="2"/>
        <v>21</v>
      </c>
      <c r="Z44" s="188">
        <f t="shared" si="3"/>
        <v>14.5</v>
      </c>
      <c r="AA44" s="189">
        <f t="shared" si="4"/>
        <v>40.5</v>
      </c>
      <c r="AB44" s="231">
        <v>49.5</v>
      </c>
      <c r="AC44" s="190"/>
      <c r="AD44" s="190"/>
      <c r="AE44" s="190">
        <f t="shared" si="5"/>
        <v>49.5</v>
      </c>
      <c r="AF44" s="190">
        <f t="shared" si="1"/>
        <v>90</v>
      </c>
      <c r="AG44" s="190">
        <f t="shared" si="6"/>
        <v>90</v>
      </c>
      <c r="AH44" s="191" t="str">
        <f t="shared" si="7"/>
        <v>A</v>
      </c>
      <c r="AI44" s="168"/>
      <c r="AJ44" s="192"/>
      <c r="AK44" s="193"/>
    </row>
    <row r="45" spans="1:37" s="18" customFormat="1" ht="15">
      <c r="A45" s="143" t="s">
        <v>261</v>
      </c>
      <c r="B45" s="142" t="s">
        <v>171</v>
      </c>
      <c r="C45" s="142" t="s">
        <v>262</v>
      </c>
      <c r="D45" s="142" t="s">
        <v>263</v>
      </c>
      <c r="E45" s="142" t="s">
        <v>263</v>
      </c>
      <c r="F45" s="147">
        <v>9.5</v>
      </c>
      <c r="G45" s="147"/>
      <c r="H45" s="121"/>
      <c r="I45" s="122"/>
      <c r="J45" s="123">
        <v>1</v>
      </c>
      <c r="K45" s="123"/>
      <c r="L45" s="121"/>
      <c r="M45" s="125"/>
      <c r="N45" s="43">
        <v>1</v>
      </c>
      <c r="O45" s="42"/>
      <c r="P45" s="42"/>
      <c r="Q45" s="42"/>
      <c r="R45" s="42"/>
      <c r="S45" s="43"/>
      <c r="T45" s="147">
        <v>16.5</v>
      </c>
      <c r="U45" s="147"/>
      <c r="V45" s="44"/>
      <c r="W45" s="44"/>
      <c r="X45" s="127">
        <f t="shared" si="0"/>
        <v>2</v>
      </c>
      <c r="Y45" s="150">
        <f t="shared" si="2"/>
        <v>9.5</v>
      </c>
      <c r="Z45" s="150">
        <f t="shared" si="3"/>
        <v>16.5</v>
      </c>
      <c r="AA45" s="128">
        <f t="shared" si="4"/>
        <v>28</v>
      </c>
      <c r="AB45" s="129">
        <v>28</v>
      </c>
      <c r="AC45" s="130"/>
      <c r="AD45" s="130"/>
      <c r="AE45" s="130">
        <f t="shared" si="5"/>
        <v>28</v>
      </c>
      <c r="AF45" s="130">
        <f t="shared" si="1"/>
        <v>56</v>
      </c>
      <c r="AG45" s="130">
        <f t="shared" si="6"/>
        <v>56</v>
      </c>
      <c r="AH45" s="131" t="str">
        <f t="shared" si="7"/>
        <v>E</v>
      </c>
      <c r="AI45" s="45"/>
      <c r="AJ45" s="58"/>
      <c r="AK45" s="19"/>
    </row>
    <row r="46" spans="1:37" s="171" customFormat="1" ht="15">
      <c r="A46" s="143" t="s">
        <v>264</v>
      </c>
      <c r="B46" s="157" t="s">
        <v>171</v>
      </c>
      <c r="C46" s="157" t="s">
        <v>265</v>
      </c>
      <c r="D46" s="157" t="s">
        <v>263</v>
      </c>
      <c r="E46" s="157" t="s">
        <v>263</v>
      </c>
      <c r="F46" s="158">
        <v>7.5</v>
      </c>
      <c r="G46" s="158">
        <v>1</v>
      </c>
      <c r="H46" s="123"/>
      <c r="I46" s="159"/>
      <c r="J46" s="123">
        <v>1</v>
      </c>
      <c r="K46" s="123">
        <v>1</v>
      </c>
      <c r="L46" s="123"/>
      <c r="M46" s="160"/>
      <c r="N46" s="161">
        <v>1</v>
      </c>
      <c r="O46" s="162"/>
      <c r="P46" s="162"/>
      <c r="Q46" s="162"/>
      <c r="R46" s="162"/>
      <c r="S46" s="161"/>
      <c r="T46" s="158">
        <v>14.5</v>
      </c>
      <c r="U46" s="158"/>
      <c r="V46" s="163"/>
      <c r="W46" s="163"/>
      <c r="X46" s="164">
        <f t="shared" si="0"/>
        <v>3</v>
      </c>
      <c r="Y46" s="165">
        <f t="shared" si="2"/>
        <v>1</v>
      </c>
      <c r="Z46" s="165">
        <f t="shared" si="3"/>
        <v>14.5</v>
      </c>
      <c r="AA46" s="166">
        <f t="shared" si="4"/>
        <v>18.5</v>
      </c>
      <c r="AB46" s="129">
        <v>31.5</v>
      </c>
      <c r="AC46" s="132"/>
      <c r="AD46" s="132"/>
      <c r="AE46" s="132">
        <f t="shared" si="5"/>
        <v>31.5</v>
      </c>
      <c r="AF46" s="132">
        <f t="shared" si="1"/>
        <v>50</v>
      </c>
      <c r="AG46" s="132">
        <f t="shared" si="6"/>
        <v>50</v>
      </c>
      <c r="AH46" s="167" t="str">
        <f t="shared" si="7"/>
        <v>E</v>
      </c>
      <c r="AI46" s="168"/>
      <c r="AJ46" s="169"/>
      <c r="AK46" s="170"/>
    </row>
    <row r="47" spans="1:37" s="18" customFormat="1" ht="15">
      <c r="A47" s="143" t="s">
        <v>266</v>
      </c>
      <c r="B47" s="142" t="s">
        <v>171</v>
      </c>
      <c r="C47" s="142" t="s">
        <v>76</v>
      </c>
      <c r="D47" s="142" t="s">
        <v>104</v>
      </c>
      <c r="E47" s="142" t="s">
        <v>104</v>
      </c>
      <c r="F47" s="147">
        <v>5.5</v>
      </c>
      <c r="G47" s="147">
        <v>1</v>
      </c>
      <c r="H47" s="121"/>
      <c r="I47" s="122"/>
      <c r="J47" s="123">
        <v>1</v>
      </c>
      <c r="K47" s="123">
        <v>1</v>
      </c>
      <c r="L47" s="121">
        <v>1</v>
      </c>
      <c r="M47" s="125">
        <v>1</v>
      </c>
      <c r="N47" s="43">
        <v>1</v>
      </c>
      <c r="O47" s="42"/>
      <c r="P47" s="42"/>
      <c r="Q47" s="42"/>
      <c r="R47" s="42"/>
      <c r="S47" s="43"/>
      <c r="T47" s="147">
        <v>19</v>
      </c>
      <c r="U47" s="147"/>
      <c r="V47" s="44"/>
      <c r="W47" s="44"/>
      <c r="X47" s="127">
        <f t="shared" si="0"/>
        <v>5</v>
      </c>
      <c r="Y47" s="150">
        <f t="shared" si="2"/>
        <v>1</v>
      </c>
      <c r="Z47" s="150">
        <f t="shared" si="3"/>
        <v>19</v>
      </c>
      <c r="AA47" s="128">
        <f t="shared" si="4"/>
        <v>25</v>
      </c>
      <c r="AB47" s="129">
        <v>29</v>
      </c>
      <c r="AC47" s="130"/>
      <c r="AD47" s="130"/>
      <c r="AE47" s="130">
        <f t="shared" si="5"/>
        <v>29</v>
      </c>
      <c r="AF47" s="130">
        <f t="shared" si="1"/>
        <v>54</v>
      </c>
      <c r="AG47" s="130">
        <f t="shared" si="6"/>
        <v>54</v>
      </c>
      <c r="AH47" s="131" t="str">
        <f t="shared" si="7"/>
        <v>E</v>
      </c>
      <c r="AI47" s="45"/>
      <c r="AJ47" s="56"/>
      <c r="AK47" s="56"/>
    </row>
    <row r="48" spans="1:37" ht="15">
      <c r="A48" s="143" t="s">
        <v>267</v>
      </c>
      <c r="B48" s="142" t="s">
        <v>171</v>
      </c>
      <c r="C48" s="142" t="s">
        <v>145</v>
      </c>
      <c r="D48" s="142" t="s">
        <v>268</v>
      </c>
      <c r="E48" s="142" t="s">
        <v>268</v>
      </c>
      <c r="F48" s="145">
        <v>13</v>
      </c>
      <c r="G48" s="145"/>
      <c r="H48" s="121"/>
      <c r="I48" s="43"/>
      <c r="J48" s="123"/>
      <c r="K48" s="123">
        <v>1</v>
      </c>
      <c r="L48" s="121"/>
      <c r="M48" s="43"/>
      <c r="N48" s="43">
        <v>1</v>
      </c>
      <c r="O48" s="48"/>
      <c r="P48" s="48"/>
      <c r="Q48" s="48"/>
      <c r="R48" s="42"/>
      <c r="S48" s="43"/>
      <c r="T48" s="145">
        <v>16</v>
      </c>
      <c r="U48" s="145"/>
      <c r="V48" s="44"/>
      <c r="W48" s="44"/>
      <c r="X48" s="127">
        <f t="shared" si="0"/>
        <v>2</v>
      </c>
      <c r="Y48" s="150">
        <f t="shared" si="2"/>
        <v>13</v>
      </c>
      <c r="Z48" s="150">
        <f t="shared" si="3"/>
        <v>16</v>
      </c>
      <c r="AA48" s="128">
        <f t="shared" si="4"/>
        <v>31</v>
      </c>
      <c r="AB48" s="129">
        <v>29</v>
      </c>
      <c r="AC48" s="136"/>
      <c r="AD48" s="136"/>
      <c r="AE48" s="130">
        <f t="shared" si="5"/>
        <v>29</v>
      </c>
      <c r="AF48" s="130">
        <f t="shared" si="1"/>
        <v>60</v>
      </c>
      <c r="AG48" s="130">
        <f t="shared" si="6"/>
        <v>60</v>
      </c>
      <c r="AH48" s="131" t="str">
        <f t="shared" si="7"/>
        <v>D</v>
      </c>
      <c r="AI48" s="49"/>
      <c r="AJ48" s="56"/>
      <c r="AK48" s="56"/>
    </row>
    <row r="49" spans="1:37" ht="15">
      <c r="A49" s="143" t="s">
        <v>269</v>
      </c>
      <c r="B49" s="142" t="s">
        <v>171</v>
      </c>
      <c r="C49" s="142" t="s">
        <v>270</v>
      </c>
      <c r="D49" s="142" t="s">
        <v>156</v>
      </c>
      <c r="E49" s="142" t="s">
        <v>156</v>
      </c>
      <c r="F49" s="147">
        <v>16.5</v>
      </c>
      <c r="G49" s="147"/>
      <c r="H49" s="121"/>
      <c r="I49" s="43"/>
      <c r="J49" s="123">
        <v>1</v>
      </c>
      <c r="K49" s="123">
        <v>1</v>
      </c>
      <c r="L49" s="121">
        <v>1</v>
      </c>
      <c r="M49" s="43">
        <v>1</v>
      </c>
      <c r="N49" s="43">
        <v>1</v>
      </c>
      <c r="O49" s="48"/>
      <c r="P49" s="48"/>
      <c r="Q49" s="48"/>
      <c r="R49" s="42"/>
      <c r="S49" s="43"/>
      <c r="T49" s="147">
        <v>21.5</v>
      </c>
      <c r="U49" s="147"/>
      <c r="V49" s="44"/>
      <c r="W49" s="44"/>
      <c r="X49" s="127">
        <f t="shared" si="0"/>
        <v>5</v>
      </c>
      <c r="Y49" s="150">
        <f t="shared" si="2"/>
        <v>16.5</v>
      </c>
      <c r="Z49" s="150">
        <f t="shared" si="3"/>
        <v>21.5</v>
      </c>
      <c r="AA49" s="128">
        <f t="shared" si="4"/>
        <v>43</v>
      </c>
      <c r="AB49" s="129">
        <v>48.5</v>
      </c>
      <c r="AC49" s="135"/>
      <c r="AD49" s="135"/>
      <c r="AE49" s="130">
        <f t="shared" si="5"/>
        <v>48.5</v>
      </c>
      <c r="AF49" s="130">
        <f t="shared" si="1"/>
        <v>91.5</v>
      </c>
      <c r="AG49" s="130">
        <f t="shared" si="6"/>
        <v>91.5</v>
      </c>
      <c r="AH49" s="131" t="str">
        <f t="shared" si="7"/>
        <v>A</v>
      </c>
      <c r="AI49" s="49"/>
      <c r="AJ49" s="56"/>
      <c r="AK49" s="56"/>
    </row>
    <row r="50" spans="1:37" ht="15">
      <c r="A50" s="143" t="s">
        <v>271</v>
      </c>
      <c r="B50" s="142" t="s">
        <v>171</v>
      </c>
      <c r="C50" s="142" t="s">
        <v>272</v>
      </c>
      <c r="D50" s="142" t="s">
        <v>81</v>
      </c>
      <c r="E50" s="142" t="s">
        <v>81</v>
      </c>
      <c r="F50" s="145">
        <v>19.5</v>
      </c>
      <c r="G50" s="145"/>
      <c r="H50" s="121"/>
      <c r="I50" s="43"/>
      <c r="J50" s="123">
        <v>1</v>
      </c>
      <c r="K50" s="123">
        <v>1</v>
      </c>
      <c r="L50" s="121">
        <v>1</v>
      </c>
      <c r="M50" s="43"/>
      <c r="N50" s="43">
        <v>1</v>
      </c>
      <c r="O50" s="48"/>
      <c r="P50" s="48"/>
      <c r="Q50" s="48"/>
      <c r="R50" s="42"/>
      <c r="S50" s="43"/>
      <c r="T50" s="145">
        <v>17</v>
      </c>
      <c r="U50" s="145"/>
      <c r="V50" s="44"/>
      <c r="W50" s="44"/>
      <c r="X50" s="127">
        <f t="shared" si="0"/>
        <v>4</v>
      </c>
      <c r="Y50" s="150">
        <f t="shared" si="2"/>
        <v>19.5</v>
      </c>
      <c r="Z50" s="150">
        <f t="shared" si="3"/>
        <v>17</v>
      </c>
      <c r="AA50" s="128">
        <f t="shared" si="4"/>
        <v>40.5</v>
      </c>
      <c r="AB50" s="129">
        <v>45</v>
      </c>
      <c r="AC50" s="135"/>
      <c r="AD50" s="135"/>
      <c r="AE50" s="130">
        <f t="shared" si="5"/>
        <v>45</v>
      </c>
      <c r="AF50" s="130">
        <f t="shared" si="1"/>
        <v>85.5</v>
      </c>
      <c r="AG50" s="130">
        <f t="shared" si="6"/>
        <v>85.5</v>
      </c>
      <c r="AH50" s="131" t="str">
        <f t="shared" si="7"/>
        <v>B</v>
      </c>
      <c r="AI50" s="49"/>
      <c r="AJ50" s="56"/>
      <c r="AK50" s="56"/>
    </row>
    <row r="51" spans="1:37" ht="15">
      <c r="A51" s="143" t="s">
        <v>273</v>
      </c>
      <c r="B51" s="142" t="s">
        <v>171</v>
      </c>
      <c r="C51" s="142" t="s">
        <v>75</v>
      </c>
      <c r="D51" s="142" t="s">
        <v>274</v>
      </c>
      <c r="E51" s="142" t="s">
        <v>274</v>
      </c>
      <c r="F51" s="147">
        <v>10</v>
      </c>
      <c r="G51" s="147"/>
      <c r="H51" s="121"/>
      <c r="I51" s="43"/>
      <c r="J51" s="123"/>
      <c r="K51" s="123"/>
      <c r="L51" s="121"/>
      <c r="M51" s="43"/>
      <c r="N51" s="43"/>
      <c r="O51" s="48"/>
      <c r="P51" s="48"/>
      <c r="Q51" s="48"/>
      <c r="R51" s="42"/>
      <c r="S51" s="43"/>
      <c r="T51" s="147">
        <v>14.5</v>
      </c>
      <c r="U51" s="147"/>
      <c r="V51" s="44"/>
      <c r="W51" s="44"/>
      <c r="X51" s="127">
        <f t="shared" si="0"/>
        <v>0</v>
      </c>
      <c r="Y51" s="150">
        <f t="shared" si="2"/>
        <v>10</v>
      </c>
      <c r="Z51" s="150">
        <f t="shared" si="3"/>
        <v>14.5</v>
      </c>
      <c r="AA51" s="128">
        <f t="shared" si="4"/>
        <v>24.5</v>
      </c>
      <c r="AB51" s="129">
        <v>18</v>
      </c>
      <c r="AC51" s="135"/>
      <c r="AD51" s="135"/>
      <c r="AE51" s="130">
        <f t="shared" si="5"/>
        <v>18</v>
      </c>
      <c r="AF51" s="130">
        <f t="shared" si="1"/>
        <v>42.5</v>
      </c>
      <c r="AG51" s="130">
        <f t="shared" si="6"/>
        <v>42.5</v>
      </c>
      <c r="AH51" s="131" t="str">
        <f t="shared" si="7"/>
        <v>F</v>
      </c>
      <c r="AI51" s="49"/>
      <c r="AJ51" s="56"/>
      <c r="AK51" s="56"/>
    </row>
    <row r="52" spans="1:37" ht="15">
      <c r="A52" s="143" t="s">
        <v>275</v>
      </c>
      <c r="B52" s="142" t="s">
        <v>171</v>
      </c>
      <c r="C52" s="142" t="s">
        <v>80</v>
      </c>
      <c r="D52" s="142" t="s">
        <v>162</v>
      </c>
      <c r="E52" s="142" t="s">
        <v>162</v>
      </c>
      <c r="F52" s="145"/>
      <c r="G52" s="145">
        <v>14.5</v>
      </c>
      <c r="H52" s="121"/>
      <c r="I52" s="43"/>
      <c r="J52" s="123"/>
      <c r="K52" s="123"/>
      <c r="L52" s="121"/>
      <c r="M52" s="43">
        <v>1</v>
      </c>
      <c r="N52" s="43"/>
      <c r="O52" s="48"/>
      <c r="P52" s="48"/>
      <c r="Q52" s="48"/>
      <c r="R52" s="42"/>
      <c r="S52" s="43"/>
      <c r="T52" s="145"/>
      <c r="U52" s="145"/>
      <c r="V52" s="44"/>
      <c r="W52" s="44"/>
      <c r="X52" s="127">
        <f t="shared" si="0"/>
        <v>1</v>
      </c>
      <c r="Y52" s="150">
        <f t="shared" si="2"/>
        <v>14.5</v>
      </c>
      <c r="Z52" s="150">
        <f t="shared" si="3"/>
        <v>0</v>
      </c>
      <c r="AA52" s="128">
        <f t="shared" si="4"/>
        <v>15.5</v>
      </c>
      <c r="AB52" s="129">
        <v>44.5</v>
      </c>
      <c r="AC52" s="135"/>
      <c r="AD52" s="135"/>
      <c r="AE52" s="130">
        <f t="shared" si="5"/>
        <v>44.5</v>
      </c>
      <c r="AF52" s="130">
        <f t="shared" si="1"/>
        <v>60</v>
      </c>
      <c r="AG52" s="132">
        <f t="shared" si="6"/>
        <v>60</v>
      </c>
      <c r="AH52" s="131" t="str">
        <f t="shared" si="7"/>
        <v>D</v>
      </c>
      <c r="AI52" s="49"/>
      <c r="AJ52" s="56"/>
      <c r="AK52" s="56"/>
    </row>
    <row r="53" spans="1:37" ht="15">
      <c r="A53" s="143" t="s">
        <v>276</v>
      </c>
      <c r="B53" s="142" t="s">
        <v>171</v>
      </c>
      <c r="C53" s="142" t="s">
        <v>75</v>
      </c>
      <c r="D53" s="142" t="s">
        <v>277</v>
      </c>
      <c r="E53" s="142" t="s">
        <v>277</v>
      </c>
      <c r="F53" s="147">
        <v>4</v>
      </c>
      <c r="G53" s="147">
        <v>11.5</v>
      </c>
      <c r="H53" s="126"/>
      <c r="I53" s="43"/>
      <c r="J53" s="133">
        <v>1</v>
      </c>
      <c r="K53" s="133">
        <v>1</v>
      </c>
      <c r="L53" s="126">
        <v>1</v>
      </c>
      <c r="M53" s="43">
        <v>1</v>
      </c>
      <c r="N53" s="43">
        <v>1</v>
      </c>
      <c r="O53" s="48"/>
      <c r="P53" s="48"/>
      <c r="Q53" s="48"/>
      <c r="R53" s="42"/>
      <c r="S53" s="43"/>
      <c r="T53" s="147">
        <v>12.5</v>
      </c>
      <c r="U53" s="147"/>
      <c r="V53" s="44"/>
      <c r="W53" s="44"/>
      <c r="X53" s="127">
        <f t="shared" si="0"/>
        <v>5</v>
      </c>
      <c r="Y53" s="150">
        <f t="shared" si="2"/>
        <v>11.5</v>
      </c>
      <c r="Z53" s="150">
        <f t="shared" si="3"/>
        <v>12.5</v>
      </c>
      <c r="AA53" s="128">
        <f t="shared" si="4"/>
        <v>29</v>
      </c>
      <c r="AB53" s="129">
        <v>36</v>
      </c>
      <c r="AC53" s="135"/>
      <c r="AD53" s="135"/>
      <c r="AE53" s="130">
        <f t="shared" si="5"/>
        <v>36</v>
      </c>
      <c r="AF53" s="130">
        <f t="shared" si="1"/>
        <v>65</v>
      </c>
      <c r="AG53" s="130">
        <f t="shared" si="6"/>
        <v>65</v>
      </c>
      <c r="AH53" s="131" t="str">
        <f t="shared" si="7"/>
        <v>D</v>
      </c>
      <c r="AI53" s="49"/>
      <c r="AJ53" s="56"/>
      <c r="AK53" s="56"/>
    </row>
    <row r="54" spans="1:37" s="176" customFormat="1" ht="15">
      <c r="A54" s="143" t="s">
        <v>278</v>
      </c>
      <c r="B54" s="157" t="s">
        <v>171</v>
      </c>
      <c r="C54" s="157" t="s">
        <v>108</v>
      </c>
      <c r="D54" s="157" t="s">
        <v>99</v>
      </c>
      <c r="E54" s="157" t="s">
        <v>99</v>
      </c>
      <c r="F54" s="158">
        <v>18.5</v>
      </c>
      <c r="G54" s="158"/>
      <c r="H54" s="123"/>
      <c r="I54" s="161"/>
      <c r="J54" s="123">
        <v>1</v>
      </c>
      <c r="K54" s="123">
        <v>1</v>
      </c>
      <c r="L54" s="123">
        <v>1</v>
      </c>
      <c r="M54" s="161">
        <v>1</v>
      </c>
      <c r="N54" s="161">
        <v>1</v>
      </c>
      <c r="O54" s="172"/>
      <c r="P54" s="172"/>
      <c r="Q54" s="172"/>
      <c r="R54" s="162"/>
      <c r="S54" s="161"/>
      <c r="T54" s="158">
        <v>16</v>
      </c>
      <c r="U54" s="158"/>
      <c r="V54" s="163"/>
      <c r="W54" s="163"/>
      <c r="X54" s="164">
        <f t="shared" si="0"/>
        <v>5</v>
      </c>
      <c r="Y54" s="165">
        <f t="shared" si="2"/>
        <v>18.5</v>
      </c>
      <c r="Z54" s="165">
        <f t="shared" si="3"/>
        <v>16</v>
      </c>
      <c r="AA54" s="166">
        <f t="shared" si="4"/>
        <v>39.5</v>
      </c>
      <c r="AB54" s="129">
        <v>27.5</v>
      </c>
      <c r="AC54" s="173"/>
      <c r="AD54" s="173"/>
      <c r="AE54" s="132">
        <f t="shared" si="5"/>
        <v>27.5</v>
      </c>
      <c r="AF54" s="132">
        <f t="shared" si="1"/>
        <v>67</v>
      </c>
      <c r="AG54" s="132">
        <f t="shared" si="6"/>
        <v>67</v>
      </c>
      <c r="AH54" s="167" t="str">
        <f t="shared" si="7"/>
        <v>D</v>
      </c>
      <c r="AI54" s="174"/>
      <c r="AJ54" s="175"/>
      <c r="AK54" s="175"/>
    </row>
    <row r="55" spans="1:37" s="176" customFormat="1" ht="15">
      <c r="A55" s="143" t="s">
        <v>279</v>
      </c>
      <c r="B55" s="157" t="s">
        <v>171</v>
      </c>
      <c r="C55" s="157" t="s">
        <v>75</v>
      </c>
      <c r="D55" s="157" t="s">
        <v>280</v>
      </c>
      <c r="E55" s="157" t="s">
        <v>280</v>
      </c>
      <c r="F55" s="158">
        <v>20.5</v>
      </c>
      <c r="G55" s="158"/>
      <c r="H55" s="123"/>
      <c r="I55" s="161"/>
      <c r="J55" s="123">
        <v>1</v>
      </c>
      <c r="K55" s="123">
        <v>1</v>
      </c>
      <c r="L55" s="123"/>
      <c r="M55" s="161">
        <v>1</v>
      </c>
      <c r="N55" s="161">
        <v>1</v>
      </c>
      <c r="O55" s="172"/>
      <c r="P55" s="172"/>
      <c r="Q55" s="172"/>
      <c r="R55" s="162"/>
      <c r="S55" s="161"/>
      <c r="T55" s="158">
        <v>21</v>
      </c>
      <c r="U55" s="158"/>
      <c r="V55" s="163"/>
      <c r="W55" s="163"/>
      <c r="X55" s="164">
        <f t="shared" si="0"/>
        <v>4</v>
      </c>
      <c r="Y55" s="165">
        <f t="shared" si="2"/>
        <v>20.5</v>
      </c>
      <c r="Z55" s="165">
        <f t="shared" si="3"/>
        <v>21</v>
      </c>
      <c r="AA55" s="166">
        <f t="shared" si="4"/>
        <v>45.5</v>
      </c>
      <c r="AB55" s="129">
        <v>34.5</v>
      </c>
      <c r="AC55" s="173"/>
      <c r="AD55" s="173"/>
      <c r="AE55" s="132">
        <f t="shared" si="5"/>
        <v>34.5</v>
      </c>
      <c r="AF55" s="132">
        <f t="shared" si="1"/>
        <v>80</v>
      </c>
      <c r="AG55" s="132">
        <f t="shared" si="6"/>
        <v>80</v>
      </c>
      <c r="AH55" s="167" t="str">
        <f t="shared" si="7"/>
        <v>B</v>
      </c>
      <c r="AI55" s="174"/>
      <c r="AJ55" s="175"/>
      <c r="AK55" s="175"/>
    </row>
    <row r="56" spans="1:37" ht="15">
      <c r="A56" s="143" t="s">
        <v>281</v>
      </c>
      <c r="B56" s="142" t="s">
        <v>171</v>
      </c>
      <c r="C56" s="142" t="s">
        <v>114</v>
      </c>
      <c r="D56" s="142" t="s">
        <v>282</v>
      </c>
      <c r="E56" s="142" t="s">
        <v>282</v>
      </c>
      <c r="F56" s="145">
        <v>8.5</v>
      </c>
      <c r="G56" s="145">
        <v>14</v>
      </c>
      <c r="H56" s="121"/>
      <c r="I56" s="43"/>
      <c r="J56" s="123">
        <v>1</v>
      </c>
      <c r="K56" s="123">
        <v>1</v>
      </c>
      <c r="L56" s="121">
        <v>1</v>
      </c>
      <c r="M56" s="43">
        <v>1</v>
      </c>
      <c r="N56" s="43">
        <v>1</v>
      </c>
      <c r="O56" s="48"/>
      <c r="P56" s="48"/>
      <c r="Q56" s="48"/>
      <c r="R56" s="42"/>
      <c r="S56" s="43"/>
      <c r="T56" s="145">
        <v>15</v>
      </c>
      <c r="U56" s="145"/>
      <c r="V56" s="44"/>
      <c r="W56" s="44"/>
      <c r="X56" s="127">
        <f t="shared" si="0"/>
        <v>5</v>
      </c>
      <c r="Y56" s="150">
        <f t="shared" si="2"/>
        <v>14</v>
      </c>
      <c r="Z56" s="150">
        <f t="shared" si="3"/>
        <v>15</v>
      </c>
      <c r="AA56" s="128">
        <f t="shared" si="4"/>
        <v>34</v>
      </c>
      <c r="AB56" s="129">
        <v>40</v>
      </c>
      <c r="AC56" s="135"/>
      <c r="AD56" s="135"/>
      <c r="AE56" s="130">
        <f t="shared" si="5"/>
        <v>40</v>
      </c>
      <c r="AF56" s="130">
        <f t="shared" si="1"/>
        <v>74</v>
      </c>
      <c r="AG56" s="130">
        <f t="shared" si="6"/>
        <v>74</v>
      </c>
      <c r="AH56" s="131" t="str">
        <f t="shared" si="7"/>
        <v>C</v>
      </c>
      <c r="AI56" s="49"/>
      <c r="AJ56" s="56"/>
      <c r="AK56" s="56"/>
    </row>
    <row r="57" spans="1:37" ht="15">
      <c r="A57" s="143" t="s">
        <v>283</v>
      </c>
      <c r="B57" s="142" t="s">
        <v>171</v>
      </c>
      <c r="C57" s="142" t="s">
        <v>284</v>
      </c>
      <c r="D57" s="142" t="s">
        <v>285</v>
      </c>
      <c r="E57" s="142" t="s">
        <v>285</v>
      </c>
      <c r="F57" s="147">
        <v>20.5</v>
      </c>
      <c r="G57" s="147"/>
      <c r="H57" s="121"/>
      <c r="I57" s="43"/>
      <c r="J57" s="123">
        <v>1</v>
      </c>
      <c r="K57" s="123">
        <v>1</v>
      </c>
      <c r="L57" s="121">
        <v>1</v>
      </c>
      <c r="M57" s="43"/>
      <c r="N57" s="43">
        <v>1</v>
      </c>
      <c r="O57" s="48"/>
      <c r="P57" s="48"/>
      <c r="Q57" s="48"/>
      <c r="R57" s="42"/>
      <c r="S57" s="43"/>
      <c r="T57" s="147">
        <v>6</v>
      </c>
      <c r="U57" s="147">
        <v>5.5</v>
      </c>
      <c r="V57" s="44"/>
      <c r="W57" s="44"/>
      <c r="X57" s="127">
        <f t="shared" si="0"/>
        <v>4</v>
      </c>
      <c r="Y57" s="150">
        <f t="shared" si="2"/>
        <v>20.5</v>
      </c>
      <c r="Z57" s="150">
        <f t="shared" si="3"/>
        <v>5.5</v>
      </c>
      <c r="AA57" s="128">
        <f t="shared" si="4"/>
        <v>30</v>
      </c>
      <c r="AB57" s="129">
        <v>33.5</v>
      </c>
      <c r="AC57" s="135"/>
      <c r="AD57" s="135"/>
      <c r="AE57" s="130">
        <f t="shared" si="5"/>
        <v>33.5</v>
      </c>
      <c r="AF57" s="130">
        <f t="shared" si="1"/>
        <v>63.5</v>
      </c>
      <c r="AG57" s="130">
        <f t="shared" si="6"/>
        <v>63.5</v>
      </c>
      <c r="AH57" s="131" t="str">
        <f t="shared" si="7"/>
        <v>D</v>
      </c>
      <c r="AI57" s="49"/>
      <c r="AJ57" s="56"/>
      <c r="AK57" s="56"/>
    </row>
    <row r="58" spans="1:37" ht="15">
      <c r="A58" s="143" t="s">
        <v>286</v>
      </c>
      <c r="B58" s="142" t="s">
        <v>171</v>
      </c>
      <c r="C58" s="142" t="s">
        <v>287</v>
      </c>
      <c r="D58" s="142" t="s">
        <v>288</v>
      </c>
      <c r="E58" s="142" t="s">
        <v>288</v>
      </c>
      <c r="F58" s="145">
        <v>21.5</v>
      </c>
      <c r="G58" s="145"/>
      <c r="H58" s="121"/>
      <c r="I58" s="43"/>
      <c r="J58" s="123">
        <v>1</v>
      </c>
      <c r="K58" s="123">
        <v>1</v>
      </c>
      <c r="L58" s="121"/>
      <c r="M58" s="43">
        <v>1</v>
      </c>
      <c r="N58" s="43"/>
      <c r="O58" s="48"/>
      <c r="P58" s="48"/>
      <c r="Q58" s="48"/>
      <c r="R58" s="42"/>
      <c r="S58" s="43"/>
      <c r="T58" s="145">
        <v>18.5</v>
      </c>
      <c r="U58" s="145"/>
      <c r="V58" s="44"/>
      <c r="W58" s="44"/>
      <c r="X58" s="127">
        <f t="shared" si="0"/>
        <v>3</v>
      </c>
      <c r="Y58" s="150">
        <f t="shared" si="2"/>
        <v>21.5</v>
      </c>
      <c r="Z58" s="150">
        <f t="shared" si="3"/>
        <v>18.5</v>
      </c>
      <c r="AA58" s="128">
        <f t="shared" si="4"/>
        <v>43</v>
      </c>
      <c r="AB58" s="129">
        <v>48</v>
      </c>
      <c r="AC58" s="135"/>
      <c r="AD58" s="135"/>
      <c r="AE58" s="130">
        <f t="shared" si="5"/>
        <v>48</v>
      </c>
      <c r="AF58" s="130">
        <f t="shared" si="1"/>
        <v>91</v>
      </c>
      <c r="AG58" s="130">
        <f t="shared" si="6"/>
        <v>91</v>
      </c>
      <c r="AH58" s="131" t="str">
        <f t="shared" si="7"/>
        <v>A</v>
      </c>
      <c r="AI58" s="49"/>
      <c r="AJ58" s="56"/>
      <c r="AK58" s="56"/>
    </row>
    <row r="59" spans="1:37" ht="15">
      <c r="A59" s="143" t="s">
        <v>289</v>
      </c>
      <c r="B59" s="142" t="s">
        <v>171</v>
      </c>
      <c r="C59" s="142" t="s">
        <v>85</v>
      </c>
      <c r="D59" s="142" t="s">
        <v>290</v>
      </c>
      <c r="E59" s="142" t="s">
        <v>290</v>
      </c>
      <c r="F59" s="147">
        <v>11</v>
      </c>
      <c r="G59" s="147"/>
      <c r="H59" s="126"/>
      <c r="I59" s="43"/>
      <c r="J59" s="133">
        <v>1</v>
      </c>
      <c r="K59" s="133">
        <v>1</v>
      </c>
      <c r="L59" s="126"/>
      <c r="M59" s="43">
        <v>1</v>
      </c>
      <c r="N59" s="43">
        <v>1</v>
      </c>
      <c r="O59" s="48"/>
      <c r="P59" s="48"/>
      <c r="Q59" s="48"/>
      <c r="R59" s="42"/>
      <c r="S59" s="43"/>
      <c r="T59" s="147">
        <v>2</v>
      </c>
      <c r="U59" s="147">
        <v>0</v>
      </c>
      <c r="V59" s="44"/>
      <c r="W59" s="44"/>
      <c r="X59" s="127">
        <f t="shared" si="0"/>
        <v>4</v>
      </c>
      <c r="Y59" s="150">
        <f t="shared" si="2"/>
        <v>11</v>
      </c>
      <c r="Z59" s="150">
        <f t="shared" si="3"/>
        <v>0</v>
      </c>
      <c r="AA59" s="128">
        <f t="shared" si="4"/>
        <v>15</v>
      </c>
      <c r="AB59" s="129">
        <v>45</v>
      </c>
      <c r="AC59" s="135"/>
      <c r="AD59" s="135"/>
      <c r="AE59" s="130">
        <f t="shared" si="5"/>
        <v>45</v>
      </c>
      <c r="AF59" s="130">
        <f t="shared" si="1"/>
        <v>60</v>
      </c>
      <c r="AG59" s="130">
        <f t="shared" si="6"/>
        <v>60</v>
      </c>
      <c r="AH59" s="131" t="str">
        <f t="shared" si="7"/>
        <v>D</v>
      </c>
      <c r="AI59" s="49"/>
      <c r="AJ59" s="56"/>
      <c r="AK59" s="56"/>
    </row>
    <row r="60" spans="1:37" ht="15">
      <c r="A60" s="143" t="s">
        <v>291</v>
      </c>
      <c r="B60" s="142" t="s">
        <v>171</v>
      </c>
      <c r="C60" s="142" t="s">
        <v>74</v>
      </c>
      <c r="D60" s="142" t="s">
        <v>292</v>
      </c>
      <c r="E60" s="142" t="s">
        <v>292</v>
      </c>
      <c r="F60" s="145">
        <v>11.5</v>
      </c>
      <c r="G60" s="145">
        <v>11</v>
      </c>
      <c r="H60" s="121"/>
      <c r="I60" s="43"/>
      <c r="J60" s="123">
        <v>1</v>
      </c>
      <c r="K60" s="123">
        <v>1</v>
      </c>
      <c r="L60" s="121">
        <v>1</v>
      </c>
      <c r="M60" s="43">
        <v>1</v>
      </c>
      <c r="N60" s="43">
        <v>1</v>
      </c>
      <c r="O60" s="48"/>
      <c r="P60" s="48"/>
      <c r="Q60" s="48"/>
      <c r="R60" s="42"/>
      <c r="S60" s="43"/>
      <c r="T60" s="145">
        <v>21.5</v>
      </c>
      <c r="U60" s="145"/>
      <c r="V60" s="44"/>
      <c r="W60" s="44"/>
      <c r="X60" s="127">
        <f t="shared" si="0"/>
        <v>5</v>
      </c>
      <c r="Y60" s="150">
        <f t="shared" si="2"/>
        <v>11</v>
      </c>
      <c r="Z60" s="150">
        <f t="shared" si="3"/>
        <v>21.5</v>
      </c>
      <c r="AA60" s="128">
        <f t="shared" si="4"/>
        <v>37.5</v>
      </c>
      <c r="AB60" s="129">
        <v>45.5</v>
      </c>
      <c r="AC60" s="135"/>
      <c r="AD60" s="135"/>
      <c r="AE60" s="130">
        <f t="shared" si="5"/>
        <v>45.5</v>
      </c>
      <c r="AF60" s="130">
        <f t="shared" si="1"/>
        <v>83</v>
      </c>
      <c r="AG60" s="130">
        <f t="shared" si="6"/>
        <v>83</v>
      </c>
      <c r="AH60" s="131" t="str">
        <f t="shared" si="7"/>
        <v>B</v>
      </c>
      <c r="AI60" s="49"/>
      <c r="AJ60" s="56"/>
      <c r="AK60" s="56"/>
    </row>
    <row r="61" spans="1:37" ht="15">
      <c r="A61" s="143" t="s">
        <v>293</v>
      </c>
      <c r="B61" s="142" t="s">
        <v>171</v>
      </c>
      <c r="C61" s="142" t="s">
        <v>294</v>
      </c>
      <c r="D61" s="142" t="s">
        <v>295</v>
      </c>
      <c r="E61" s="142" t="s">
        <v>295</v>
      </c>
      <c r="F61" s="147">
        <v>22.5</v>
      </c>
      <c r="G61" s="147"/>
      <c r="H61" s="121"/>
      <c r="I61" s="43"/>
      <c r="J61" s="123">
        <v>1</v>
      </c>
      <c r="K61" s="123">
        <v>1</v>
      </c>
      <c r="L61" s="121">
        <v>1</v>
      </c>
      <c r="M61" s="43">
        <v>1</v>
      </c>
      <c r="N61" s="43">
        <v>1</v>
      </c>
      <c r="O61" s="48"/>
      <c r="P61" s="48"/>
      <c r="Q61" s="48"/>
      <c r="R61" s="42"/>
      <c r="S61" s="43"/>
      <c r="T61" s="147">
        <v>20.5</v>
      </c>
      <c r="U61" s="147"/>
      <c r="V61" s="44"/>
      <c r="W61" s="44"/>
      <c r="X61" s="127">
        <f t="shared" si="0"/>
        <v>5</v>
      </c>
      <c r="Y61" s="150">
        <f t="shared" si="2"/>
        <v>22.5</v>
      </c>
      <c r="Z61" s="150">
        <f t="shared" si="3"/>
        <v>20.5</v>
      </c>
      <c r="AA61" s="128">
        <f t="shared" si="4"/>
        <v>48</v>
      </c>
      <c r="AB61" s="129">
        <v>48.5</v>
      </c>
      <c r="AC61" s="135"/>
      <c r="AD61" s="135"/>
      <c r="AE61" s="130">
        <f t="shared" si="5"/>
        <v>48.5</v>
      </c>
      <c r="AF61" s="130">
        <f t="shared" si="1"/>
        <v>96.5</v>
      </c>
      <c r="AG61" s="130">
        <f t="shared" si="6"/>
        <v>96.5</v>
      </c>
      <c r="AH61" s="131" t="str">
        <f t="shared" si="7"/>
        <v>A</v>
      </c>
      <c r="AI61" s="49"/>
      <c r="AJ61" s="56"/>
      <c r="AK61" s="56"/>
    </row>
    <row r="62" spans="1:37" ht="15">
      <c r="A62" s="143" t="s">
        <v>296</v>
      </c>
      <c r="B62" s="142" t="s">
        <v>171</v>
      </c>
      <c r="C62" s="142" t="s">
        <v>297</v>
      </c>
      <c r="D62" s="142" t="s">
        <v>298</v>
      </c>
      <c r="E62" s="142" t="s">
        <v>298</v>
      </c>
      <c r="F62" s="145">
        <v>16.5</v>
      </c>
      <c r="G62" s="145"/>
      <c r="H62" s="126"/>
      <c r="I62" s="43"/>
      <c r="J62" s="133">
        <v>1</v>
      </c>
      <c r="K62" s="133">
        <v>1</v>
      </c>
      <c r="L62" s="126"/>
      <c r="M62" s="43"/>
      <c r="N62" s="43"/>
      <c r="O62" s="48"/>
      <c r="P62" s="48"/>
      <c r="Q62" s="48"/>
      <c r="R62" s="42"/>
      <c r="S62" s="43"/>
      <c r="T62" s="145"/>
      <c r="U62" s="145"/>
      <c r="V62" s="44"/>
      <c r="W62" s="44"/>
      <c r="X62" s="127">
        <f t="shared" si="0"/>
        <v>2</v>
      </c>
      <c r="Y62" s="150">
        <f t="shared" si="2"/>
        <v>16.5</v>
      </c>
      <c r="Z62" s="150">
        <f t="shared" si="3"/>
        <v>0</v>
      </c>
      <c r="AA62" s="128">
        <f t="shared" si="4"/>
        <v>18.5</v>
      </c>
      <c r="AB62" s="129"/>
      <c r="AC62" s="135"/>
      <c r="AD62" s="135"/>
      <c r="AE62" s="130" t="str">
        <f t="shared" si="5"/>
        <v> </v>
      </c>
      <c r="AF62" s="130">
        <f t="shared" si="1"/>
        <v>18.5</v>
      </c>
      <c r="AG62" s="130">
        <f t="shared" si="6"/>
        <v>18.5</v>
      </c>
      <c r="AH62" s="131" t="str">
        <f t="shared" si="7"/>
        <v>nije polagao</v>
      </c>
      <c r="AI62" s="49"/>
      <c r="AJ62" s="56"/>
      <c r="AK62" s="56"/>
    </row>
    <row r="63" spans="1:37" s="198" customFormat="1" ht="15">
      <c r="A63" s="232" t="s">
        <v>299</v>
      </c>
      <c r="B63" s="179" t="s">
        <v>171</v>
      </c>
      <c r="C63" s="179" t="s">
        <v>300</v>
      </c>
      <c r="D63" s="179" t="s">
        <v>301</v>
      </c>
      <c r="E63" s="179" t="s">
        <v>301</v>
      </c>
      <c r="F63" s="180">
        <v>19</v>
      </c>
      <c r="G63" s="180"/>
      <c r="H63" s="181"/>
      <c r="I63" s="185"/>
      <c r="J63" s="181">
        <v>1</v>
      </c>
      <c r="K63" s="181">
        <v>1</v>
      </c>
      <c r="L63" s="181">
        <v>1</v>
      </c>
      <c r="M63" s="185"/>
      <c r="N63" s="185">
        <v>1</v>
      </c>
      <c r="O63" s="195"/>
      <c r="P63" s="195"/>
      <c r="Q63" s="195"/>
      <c r="R63" s="184"/>
      <c r="S63" s="185"/>
      <c r="T63" s="180">
        <v>17.5</v>
      </c>
      <c r="U63" s="180"/>
      <c r="V63" s="186"/>
      <c r="W63" s="186"/>
      <c r="X63" s="187">
        <f t="shared" si="0"/>
        <v>4</v>
      </c>
      <c r="Y63" s="188">
        <f t="shared" si="2"/>
        <v>19</v>
      </c>
      <c r="Z63" s="188">
        <f t="shared" si="3"/>
        <v>17.5</v>
      </c>
      <c r="AA63" s="189">
        <f t="shared" si="4"/>
        <v>40.5</v>
      </c>
      <c r="AB63" s="231">
        <v>49.5</v>
      </c>
      <c r="AC63" s="196"/>
      <c r="AD63" s="196"/>
      <c r="AE63" s="190">
        <f t="shared" si="5"/>
        <v>49.5</v>
      </c>
      <c r="AF63" s="190">
        <f t="shared" si="1"/>
        <v>90</v>
      </c>
      <c r="AG63" s="190">
        <f t="shared" si="6"/>
        <v>90</v>
      </c>
      <c r="AH63" s="191" t="str">
        <f t="shared" si="7"/>
        <v>A</v>
      </c>
      <c r="AI63" s="174"/>
      <c r="AJ63" s="197"/>
      <c r="AK63" s="197"/>
    </row>
    <row r="64" spans="1:37" ht="15">
      <c r="A64" s="143" t="s">
        <v>302</v>
      </c>
      <c r="B64" s="142" t="s">
        <v>171</v>
      </c>
      <c r="C64" s="142" t="s">
        <v>252</v>
      </c>
      <c r="D64" s="142" t="s">
        <v>303</v>
      </c>
      <c r="E64" s="142" t="s">
        <v>303</v>
      </c>
      <c r="F64" s="145">
        <v>2</v>
      </c>
      <c r="G64" s="145"/>
      <c r="H64" s="121"/>
      <c r="I64" s="43"/>
      <c r="J64" s="123">
        <v>1</v>
      </c>
      <c r="K64" s="123">
        <v>1</v>
      </c>
      <c r="L64" s="121"/>
      <c r="M64" s="43"/>
      <c r="N64" s="43"/>
      <c r="O64" s="48"/>
      <c r="P64" s="48"/>
      <c r="Q64" s="48"/>
      <c r="R64" s="42"/>
      <c r="S64" s="43"/>
      <c r="T64" s="145"/>
      <c r="U64" s="145"/>
      <c r="V64" s="44"/>
      <c r="W64" s="44"/>
      <c r="X64" s="127">
        <f t="shared" si="0"/>
        <v>2</v>
      </c>
      <c r="Y64" s="150">
        <f t="shared" si="2"/>
        <v>2</v>
      </c>
      <c r="Z64" s="150">
        <f t="shared" si="3"/>
        <v>0</v>
      </c>
      <c r="AA64" s="128">
        <f t="shared" si="4"/>
        <v>4</v>
      </c>
      <c r="AB64" s="129"/>
      <c r="AC64" s="135"/>
      <c r="AD64" s="135"/>
      <c r="AE64" s="130" t="str">
        <f t="shared" si="5"/>
        <v> </v>
      </c>
      <c r="AF64" s="130">
        <f t="shared" si="1"/>
        <v>4</v>
      </c>
      <c r="AG64" s="130">
        <f t="shared" si="6"/>
        <v>4</v>
      </c>
      <c r="AH64" s="131" t="str">
        <f t="shared" si="7"/>
        <v>nije polagao</v>
      </c>
      <c r="AI64" s="49"/>
      <c r="AJ64" s="56"/>
      <c r="AK64" s="56"/>
    </row>
    <row r="65" spans="1:37" ht="15">
      <c r="A65" s="143" t="s">
        <v>304</v>
      </c>
      <c r="B65" s="142" t="s">
        <v>171</v>
      </c>
      <c r="C65" s="142" t="s">
        <v>93</v>
      </c>
      <c r="D65" s="142" t="s">
        <v>305</v>
      </c>
      <c r="E65" s="142" t="s">
        <v>305</v>
      </c>
      <c r="F65" s="147">
        <v>22.5</v>
      </c>
      <c r="G65" s="147"/>
      <c r="H65" s="121"/>
      <c r="I65" s="43"/>
      <c r="J65" s="123">
        <v>1</v>
      </c>
      <c r="K65" s="123">
        <v>1</v>
      </c>
      <c r="L65" s="121">
        <v>1</v>
      </c>
      <c r="M65" s="43">
        <v>1</v>
      </c>
      <c r="N65" s="43">
        <v>1</v>
      </c>
      <c r="O65" s="48"/>
      <c r="P65" s="48"/>
      <c r="Q65" s="48"/>
      <c r="R65" s="42"/>
      <c r="S65" s="43"/>
      <c r="T65" s="147">
        <v>21</v>
      </c>
      <c r="U65" s="147"/>
      <c r="V65" s="44"/>
      <c r="W65" s="44"/>
      <c r="X65" s="127">
        <f t="shared" si="0"/>
        <v>5</v>
      </c>
      <c r="Y65" s="150">
        <f t="shared" si="2"/>
        <v>22.5</v>
      </c>
      <c r="Z65" s="150">
        <f t="shared" si="3"/>
        <v>21</v>
      </c>
      <c r="AA65" s="128">
        <f t="shared" si="4"/>
        <v>48.5</v>
      </c>
      <c r="AB65" s="129">
        <v>41.5</v>
      </c>
      <c r="AC65" s="135"/>
      <c r="AD65" s="135"/>
      <c r="AE65" s="130">
        <f t="shared" si="5"/>
        <v>41.5</v>
      </c>
      <c r="AF65" s="130">
        <f t="shared" si="1"/>
        <v>90</v>
      </c>
      <c r="AG65" s="130">
        <f t="shared" si="6"/>
        <v>90</v>
      </c>
      <c r="AH65" s="131" t="str">
        <f t="shared" si="7"/>
        <v>A</v>
      </c>
      <c r="AI65" s="49"/>
      <c r="AJ65" s="56"/>
      <c r="AK65" s="56"/>
    </row>
    <row r="66" spans="1:37" ht="15">
      <c r="A66" s="143" t="s">
        <v>306</v>
      </c>
      <c r="B66" s="142" t="s">
        <v>171</v>
      </c>
      <c r="C66" s="142" t="s">
        <v>307</v>
      </c>
      <c r="D66" s="142" t="s">
        <v>308</v>
      </c>
      <c r="E66" s="142" t="s">
        <v>308</v>
      </c>
      <c r="F66" s="145">
        <v>18</v>
      </c>
      <c r="G66" s="145"/>
      <c r="H66" s="121"/>
      <c r="I66" s="43"/>
      <c r="J66" s="123">
        <v>1</v>
      </c>
      <c r="K66" s="123"/>
      <c r="L66" s="121"/>
      <c r="M66" s="43"/>
      <c r="N66" s="43"/>
      <c r="O66" s="48"/>
      <c r="P66" s="48"/>
      <c r="Q66" s="48"/>
      <c r="R66" s="42"/>
      <c r="S66" s="43"/>
      <c r="T66" s="145">
        <v>15.5</v>
      </c>
      <c r="U66" s="145"/>
      <c r="V66" s="44"/>
      <c r="W66" s="44"/>
      <c r="X66" s="127">
        <f aca="true" t="shared" si="8" ref="X66:X129">SUM(I66:N66)</f>
        <v>1</v>
      </c>
      <c r="Y66" s="150">
        <f t="shared" si="2"/>
        <v>18</v>
      </c>
      <c r="Z66" s="150">
        <f t="shared" si="3"/>
        <v>15.5</v>
      </c>
      <c r="AA66" s="128">
        <f t="shared" si="4"/>
        <v>34.5</v>
      </c>
      <c r="AB66" s="129">
        <v>35.5</v>
      </c>
      <c r="AC66" s="135"/>
      <c r="AD66" s="135"/>
      <c r="AE66" s="130">
        <f t="shared" si="5"/>
        <v>35.5</v>
      </c>
      <c r="AF66" s="130">
        <f aca="true" t="shared" si="9" ref="AF66:AF129">AA66+AB66</f>
        <v>70</v>
      </c>
      <c r="AG66" s="132">
        <f t="shared" si="6"/>
        <v>70</v>
      </c>
      <c r="AH66" s="131" t="str">
        <f t="shared" si="7"/>
        <v>C</v>
      </c>
      <c r="AI66" s="49"/>
      <c r="AJ66" s="56"/>
      <c r="AK66" s="56"/>
    </row>
    <row r="67" spans="1:37" ht="15">
      <c r="A67" s="143" t="s">
        <v>309</v>
      </c>
      <c r="B67" s="142" t="s">
        <v>171</v>
      </c>
      <c r="C67" s="142" t="s">
        <v>310</v>
      </c>
      <c r="D67" s="142" t="s">
        <v>311</v>
      </c>
      <c r="E67" s="142" t="s">
        <v>311</v>
      </c>
      <c r="F67" s="147">
        <v>10.5</v>
      </c>
      <c r="G67" s="147"/>
      <c r="H67" s="121"/>
      <c r="I67" s="43"/>
      <c r="J67" s="123">
        <v>1</v>
      </c>
      <c r="K67" s="123">
        <v>1</v>
      </c>
      <c r="L67" s="121">
        <v>1</v>
      </c>
      <c r="M67" s="43">
        <v>1</v>
      </c>
      <c r="N67" s="43">
        <v>1</v>
      </c>
      <c r="O67" s="48"/>
      <c r="P67" s="48"/>
      <c r="Q67" s="48"/>
      <c r="R67" s="42"/>
      <c r="S67" s="43"/>
      <c r="T67" s="147">
        <v>14</v>
      </c>
      <c r="U67" s="147"/>
      <c r="V67" s="44"/>
      <c r="W67" s="44"/>
      <c r="X67" s="127">
        <f t="shared" si="8"/>
        <v>5</v>
      </c>
      <c r="Y67" s="150">
        <f aca="true" t="shared" si="10" ref="Y67:Y130">IF(ISNUMBER(H67),H67,IF(ISNUMBER(G67),G67,F67))</f>
        <v>10.5</v>
      </c>
      <c r="Z67" s="150">
        <f aca="true" t="shared" si="11" ref="Z67:Z130">IF(ISNUMBER(W67),W67,IF(ISNUMBER(U67),U67,T67))</f>
        <v>14</v>
      </c>
      <c r="AA67" s="128">
        <f aca="true" t="shared" si="12" ref="AA67:AA130">SUM(X67:Z67)</f>
        <v>29.5</v>
      </c>
      <c r="AB67" s="129">
        <v>26.5</v>
      </c>
      <c r="AC67" s="135"/>
      <c r="AD67" s="135"/>
      <c r="AE67" s="130">
        <f aca="true" t="shared" si="13" ref="AE67:AE130">IF(ISNUMBER(AD67),AD67,IF(ISNUMBER(AC67),AC67,IF(ISNUMBER(AB67),AB67," ")))</f>
        <v>26.5</v>
      </c>
      <c r="AF67" s="130">
        <f t="shared" si="9"/>
        <v>56</v>
      </c>
      <c r="AG67" s="130">
        <f aca="true" t="shared" si="14" ref="AG67:AG130">IF(ISNUMBER(AE67),AE67,0)+AA67</f>
        <v>56</v>
      </c>
      <c r="AH67" s="131" t="str">
        <f aca="true" t="shared" si="15" ref="AH67:AH130">IF(ISNUMBER(AE67),IF(AG67&gt;=90,"A",IF(AG67&gt;=80,"B",IF(AG67&gt;=70,"C",IF(AG67&gt;=60,"D",IF(AG67&gt;=50,"E","F"))))),IF(ISNUMBER(AB67),IF(AF67&gt;=90,"A",IF(AF67&gt;=80,"B",IF(AF67&gt;=70,"C",IF(AF67&gt;=60,"D",IF(AF67&gt;=50,"E","F"))))),"nije polagao"))</f>
        <v>E</v>
      </c>
      <c r="AI67" s="49"/>
      <c r="AJ67" s="56"/>
      <c r="AK67" s="56"/>
    </row>
    <row r="68" spans="1:37" ht="15">
      <c r="A68" s="143" t="s">
        <v>312</v>
      </c>
      <c r="B68" s="142" t="s">
        <v>171</v>
      </c>
      <c r="C68" s="142" t="s">
        <v>157</v>
      </c>
      <c r="D68" s="142" t="s">
        <v>313</v>
      </c>
      <c r="E68" s="142" t="s">
        <v>313</v>
      </c>
      <c r="F68" s="145"/>
      <c r="G68" s="145"/>
      <c r="H68" s="121"/>
      <c r="I68" s="43"/>
      <c r="J68" s="123"/>
      <c r="K68" s="123"/>
      <c r="L68" s="121"/>
      <c r="M68" s="43"/>
      <c r="N68" s="43"/>
      <c r="O68" s="48"/>
      <c r="P68" s="48"/>
      <c r="Q68" s="48"/>
      <c r="R68" s="42"/>
      <c r="S68" s="43"/>
      <c r="T68" s="145">
        <v>6</v>
      </c>
      <c r="U68" s="145"/>
      <c r="V68" s="44"/>
      <c r="W68" s="44"/>
      <c r="X68" s="127">
        <f t="shared" si="8"/>
        <v>0</v>
      </c>
      <c r="Y68" s="150">
        <f t="shared" si="10"/>
        <v>0</v>
      </c>
      <c r="Z68" s="150">
        <f t="shared" si="11"/>
        <v>6</v>
      </c>
      <c r="AA68" s="128">
        <f t="shared" si="12"/>
        <v>6</v>
      </c>
      <c r="AB68" s="129"/>
      <c r="AC68" s="135"/>
      <c r="AD68" s="135"/>
      <c r="AE68" s="130" t="str">
        <f t="shared" si="13"/>
        <v> </v>
      </c>
      <c r="AF68" s="130">
        <f t="shared" si="9"/>
        <v>6</v>
      </c>
      <c r="AG68" s="130">
        <f t="shared" si="14"/>
        <v>6</v>
      </c>
      <c r="AH68" s="131" t="str">
        <f t="shared" si="15"/>
        <v>nije polagao</v>
      </c>
      <c r="AI68" s="49"/>
      <c r="AJ68" s="56"/>
      <c r="AK68" s="56"/>
    </row>
    <row r="69" spans="1:37" ht="15">
      <c r="A69" s="143" t="s">
        <v>314</v>
      </c>
      <c r="B69" s="142" t="s">
        <v>171</v>
      </c>
      <c r="C69" s="142" t="s">
        <v>235</v>
      </c>
      <c r="D69" s="142" t="s">
        <v>315</v>
      </c>
      <c r="E69" s="142" t="s">
        <v>315</v>
      </c>
      <c r="F69" s="147"/>
      <c r="G69" s="147"/>
      <c r="H69" s="121"/>
      <c r="I69" s="43"/>
      <c r="J69" s="123"/>
      <c r="K69" s="123"/>
      <c r="L69" s="121"/>
      <c r="M69" s="43"/>
      <c r="N69" s="43"/>
      <c r="O69" s="48"/>
      <c r="P69" s="48"/>
      <c r="Q69" s="48"/>
      <c r="R69" s="42"/>
      <c r="S69" s="43"/>
      <c r="T69" s="147"/>
      <c r="U69" s="147"/>
      <c r="V69" s="44"/>
      <c r="W69" s="44"/>
      <c r="X69" s="127">
        <f t="shared" si="8"/>
        <v>0</v>
      </c>
      <c r="Y69" s="150">
        <f t="shared" si="10"/>
        <v>0</v>
      </c>
      <c r="Z69" s="150">
        <f t="shared" si="11"/>
        <v>0</v>
      </c>
      <c r="AA69" s="128">
        <f t="shared" si="12"/>
        <v>0</v>
      </c>
      <c r="AB69" s="129"/>
      <c r="AC69" s="135"/>
      <c r="AD69" s="135"/>
      <c r="AE69" s="130" t="str">
        <f t="shared" si="13"/>
        <v> </v>
      </c>
      <c r="AF69" s="130">
        <f t="shared" si="9"/>
        <v>0</v>
      </c>
      <c r="AG69" s="130">
        <f t="shared" si="14"/>
        <v>0</v>
      </c>
      <c r="AH69" s="131" t="str">
        <f t="shared" si="15"/>
        <v>nije polagao</v>
      </c>
      <c r="AI69" s="49"/>
      <c r="AJ69" s="56"/>
      <c r="AK69" s="56"/>
    </row>
    <row r="70" spans="1:37" ht="15">
      <c r="A70" s="143" t="s">
        <v>316</v>
      </c>
      <c r="B70" s="142" t="s">
        <v>171</v>
      </c>
      <c r="C70" s="142" t="s">
        <v>317</v>
      </c>
      <c r="D70" s="142" t="s">
        <v>318</v>
      </c>
      <c r="E70" s="142" t="s">
        <v>318</v>
      </c>
      <c r="F70" s="145"/>
      <c r="G70" s="145"/>
      <c r="H70" s="126"/>
      <c r="I70" s="43"/>
      <c r="J70" s="133"/>
      <c r="K70" s="133"/>
      <c r="L70" s="126"/>
      <c r="M70" s="43"/>
      <c r="N70" s="43"/>
      <c r="O70" s="48"/>
      <c r="P70" s="48"/>
      <c r="Q70" s="48"/>
      <c r="R70" s="42"/>
      <c r="S70" s="43"/>
      <c r="T70" s="145"/>
      <c r="U70" s="145"/>
      <c r="V70" s="44"/>
      <c r="W70" s="44"/>
      <c r="X70" s="127">
        <f t="shared" si="8"/>
        <v>0</v>
      </c>
      <c r="Y70" s="150">
        <f t="shared" si="10"/>
        <v>0</v>
      </c>
      <c r="Z70" s="150">
        <f t="shared" si="11"/>
        <v>0</v>
      </c>
      <c r="AA70" s="128">
        <f t="shared" si="12"/>
        <v>0</v>
      </c>
      <c r="AB70" s="129"/>
      <c r="AC70" s="135"/>
      <c r="AD70" s="135"/>
      <c r="AE70" s="130" t="str">
        <f t="shared" si="13"/>
        <v> </v>
      </c>
      <c r="AF70" s="130">
        <f t="shared" si="9"/>
        <v>0</v>
      </c>
      <c r="AG70" s="130">
        <f t="shared" si="14"/>
        <v>0</v>
      </c>
      <c r="AH70" s="131" t="str">
        <f t="shared" si="15"/>
        <v>nije polagao</v>
      </c>
      <c r="AI70" s="49"/>
      <c r="AJ70" s="56"/>
      <c r="AK70" s="56"/>
    </row>
    <row r="71" spans="1:37" ht="15">
      <c r="A71" s="143" t="s">
        <v>319</v>
      </c>
      <c r="B71" s="142" t="s">
        <v>171</v>
      </c>
      <c r="C71" s="142" t="s">
        <v>93</v>
      </c>
      <c r="D71" s="142" t="s">
        <v>320</v>
      </c>
      <c r="E71" s="142" t="s">
        <v>320</v>
      </c>
      <c r="F71" s="147">
        <v>20</v>
      </c>
      <c r="G71" s="147"/>
      <c r="H71" s="126"/>
      <c r="I71" s="43"/>
      <c r="J71" s="133">
        <v>1</v>
      </c>
      <c r="K71" s="133">
        <v>1</v>
      </c>
      <c r="L71" s="126">
        <v>1</v>
      </c>
      <c r="M71" s="43">
        <v>1</v>
      </c>
      <c r="N71" s="43">
        <v>1</v>
      </c>
      <c r="O71" s="48"/>
      <c r="P71" s="48"/>
      <c r="Q71" s="48"/>
      <c r="R71" s="42"/>
      <c r="S71" s="43"/>
      <c r="T71" s="147">
        <v>0</v>
      </c>
      <c r="U71" s="147"/>
      <c r="V71" s="44"/>
      <c r="W71" s="44"/>
      <c r="X71" s="127">
        <f t="shared" si="8"/>
        <v>5</v>
      </c>
      <c r="Y71" s="150">
        <f t="shared" si="10"/>
        <v>20</v>
      </c>
      <c r="Z71" s="150">
        <f t="shared" si="11"/>
        <v>0</v>
      </c>
      <c r="AA71" s="128">
        <f t="shared" si="12"/>
        <v>25</v>
      </c>
      <c r="AB71" s="129">
        <v>26</v>
      </c>
      <c r="AC71" s="135"/>
      <c r="AD71" s="135"/>
      <c r="AE71" s="130">
        <f t="shared" si="13"/>
        <v>26</v>
      </c>
      <c r="AF71" s="130">
        <f t="shared" si="9"/>
        <v>51</v>
      </c>
      <c r="AG71" s="130">
        <f t="shared" si="14"/>
        <v>51</v>
      </c>
      <c r="AH71" s="131" t="str">
        <f t="shared" si="15"/>
        <v>E</v>
      </c>
      <c r="AI71" s="49"/>
      <c r="AJ71" s="56"/>
      <c r="AK71" s="56"/>
    </row>
    <row r="72" spans="1:37" ht="15">
      <c r="A72" s="143" t="s">
        <v>321</v>
      </c>
      <c r="B72" s="142" t="s">
        <v>171</v>
      </c>
      <c r="C72" s="142" t="s">
        <v>322</v>
      </c>
      <c r="D72" s="142" t="s">
        <v>323</v>
      </c>
      <c r="E72" s="142" t="s">
        <v>323</v>
      </c>
      <c r="F72" s="145">
        <v>17</v>
      </c>
      <c r="G72" s="145"/>
      <c r="H72" s="121"/>
      <c r="I72" s="43"/>
      <c r="J72" s="123">
        <v>1</v>
      </c>
      <c r="K72" s="123">
        <v>1</v>
      </c>
      <c r="L72" s="121">
        <v>1</v>
      </c>
      <c r="M72" s="43">
        <v>1</v>
      </c>
      <c r="N72" s="43">
        <v>1</v>
      </c>
      <c r="O72" s="48"/>
      <c r="P72" s="48"/>
      <c r="Q72" s="48"/>
      <c r="R72" s="42"/>
      <c r="S72" s="43"/>
      <c r="T72" s="156">
        <v>20</v>
      </c>
      <c r="U72" s="145"/>
      <c r="V72" s="44"/>
      <c r="W72" s="44"/>
      <c r="X72" s="127">
        <f t="shared" si="8"/>
        <v>5</v>
      </c>
      <c r="Y72" s="150">
        <f t="shared" si="10"/>
        <v>17</v>
      </c>
      <c r="Z72" s="150">
        <f t="shared" si="11"/>
        <v>20</v>
      </c>
      <c r="AA72" s="128">
        <f t="shared" si="12"/>
        <v>42</v>
      </c>
      <c r="AB72" s="129">
        <v>44</v>
      </c>
      <c r="AC72" s="135"/>
      <c r="AD72" s="135"/>
      <c r="AE72" s="130">
        <f t="shared" si="13"/>
        <v>44</v>
      </c>
      <c r="AF72" s="130">
        <f t="shared" si="9"/>
        <v>86</v>
      </c>
      <c r="AG72" s="130">
        <f t="shared" si="14"/>
        <v>86</v>
      </c>
      <c r="AH72" s="131" t="str">
        <f t="shared" si="15"/>
        <v>B</v>
      </c>
      <c r="AI72" s="49"/>
      <c r="AJ72" s="56"/>
      <c r="AK72" s="56"/>
    </row>
    <row r="73" spans="1:37" ht="15">
      <c r="A73" s="143" t="s">
        <v>324</v>
      </c>
      <c r="B73" s="142" t="s">
        <v>171</v>
      </c>
      <c r="C73" s="142" t="s">
        <v>325</v>
      </c>
      <c r="D73" s="142" t="s">
        <v>326</v>
      </c>
      <c r="E73" s="142" t="s">
        <v>326</v>
      </c>
      <c r="F73" s="147">
        <v>0</v>
      </c>
      <c r="G73" s="147"/>
      <c r="H73" s="121"/>
      <c r="I73" s="43"/>
      <c r="J73" s="123">
        <v>1</v>
      </c>
      <c r="K73" s="123">
        <v>1</v>
      </c>
      <c r="L73" s="121"/>
      <c r="M73" s="43">
        <v>1</v>
      </c>
      <c r="N73" s="43">
        <v>1</v>
      </c>
      <c r="O73" s="48"/>
      <c r="P73" s="48"/>
      <c r="Q73" s="48"/>
      <c r="R73" s="42"/>
      <c r="S73" s="43"/>
      <c r="T73" s="147">
        <v>0.5</v>
      </c>
      <c r="U73" s="147">
        <v>0</v>
      </c>
      <c r="V73" s="44"/>
      <c r="W73" s="44"/>
      <c r="X73" s="127">
        <f t="shared" si="8"/>
        <v>4</v>
      </c>
      <c r="Y73" s="150">
        <f t="shared" si="10"/>
        <v>0</v>
      </c>
      <c r="Z73" s="150">
        <f t="shared" si="11"/>
        <v>0</v>
      </c>
      <c r="AA73" s="128">
        <f t="shared" si="12"/>
        <v>4</v>
      </c>
      <c r="AB73" s="129">
        <v>0</v>
      </c>
      <c r="AC73" s="135"/>
      <c r="AD73" s="135"/>
      <c r="AE73" s="130">
        <f t="shared" si="13"/>
        <v>0</v>
      </c>
      <c r="AF73" s="130">
        <f t="shared" si="9"/>
        <v>4</v>
      </c>
      <c r="AG73" s="130">
        <f t="shared" si="14"/>
        <v>4</v>
      </c>
      <c r="AH73" s="131" t="str">
        <f t="shared" si="15"/>
        <v>F</v>
      </c>
      <c r="AI73" s="49"/>
      <c r="AJ73" s="56"/>
      <c r="AK73" s="56"/>
    </row>
    <row r="74" spans="1:37" s="198" customFormat="1" ht="15">
      <c r="A74" s="232" t="s">
        <v>327</v>
      </c>
      <c r="B74" s="179" t="s">
        <v>171</v>
      </c>
      <c r="C74" s="179" t="s">
        <v>328</v>
      </c>
      <c r="D74" s="179" t="s">
        <v>329</v>
      </c>
      <c r="E74" s="179" t="s">
        <v>329</v>
      </c>
      <c r="F74" s="180">
        <v>17.5</v>
      </c>
      <c r="G74" s="180"/>
      <c r="H74" s="199"/>
      <c r="I74" s="185"/>
      <c r="J74" s="199">
        <v>1</v>
      </c>
      <c r="K74" s="199"/>
      <c r="L74" s="199">
        <v>1</v>
      </c>
      <c r="M74" s="185">
        <v>1</v>
      </c>
      <c r="N74" s="185">
        <v>1</v>
      </c>
      <c r="O74" s="195"/>
      <c r="P74" s="195"/>
      <c r="Q74" s="195"/>
      <c r="R74" s="184"/>
      <c r="S74" s="185"/>
      <c r="T74" s="180">
        <v>20.5</v>
      </c>
      <c r="U74" s="180"/>
      <c r="V74" s="186"/>
      <c r="W74" s="186"/>
      <c r="X74" s="187">
        <f t="shared" si="8"/>
        <v>4</v>
      </c>
      <c r="Y74" s="188">
        <f t="shared" si="10"/>
        <v>17.5</v>
      </c>
      <c r="Z74" s="188">
        <f t="shared" si="11"/>
        <v>20.5</v>
      </c>
      <c r="AA74" s="189">
        <f t="shared" si="12"/>
        <v>42</v>
      </c>
      <c r="AB74" s="231">
        <v>48</v>
      </c>
      <c r="AC74" s="196"/>
      <c r="AD74" s="196"/>
      <c r="AE74" s="190">
        <f t="shared" si="13"/>
        <v>48</v>
      </c>
      <c r="AF74" s="190">
        <f t="shared" si="9"/>
        <v>90</v>
      </c>
      <c r="AG74" s="190">
        <f t="shared" si="14"/>
        <v>90</v>
      </c>
      <c r="AH74" s="191" t="str">
        <f t="shared" si="15"/>
        <v>A</v>
      </c>
      <c r="AI74" s="174"/>
      <c r="AJ74" s="197"/>
      <c r="AK74" s="197"/>
    </row>
    <row r="75" spans="1:37" ht="15">
      <c r="A75" s="143" t="s">
        <v>330</v>
      </c>
      <c r="B75" s="142" t="s">
        <v>171</v>
      </c>
      <c r="C75" s="142" t="s">
        <v>331</v>
      </c>
      <c r="D75" s="142" t="s">
        <v>332</v>
      </c>
      <c r="E75" s="142" t="s">
        <v>332</v>
      </c>
      <c r="F75" s="147">
        <v>20</v>
      </c>
      <c r="G75" s="147"/>
      <c r="H75" s="121"/>
      <c r="I75" s="43"/>
      <c r="J75" s="123">
        <v>1</v>
      </c>
      <c r="K75" s="123">
        <v>1</v>
      </c>
      <c r="L75" s="121">
        <v>1</v>
      </c>
      <c r="M75" s="43">
        <v>1</v>
      </c>
      <c r="N75" s="43">
        <v>1</v>
      </c>
      <c r="O75" s="48"/>
      <c r="P75" s="48"/>
      <c r="Q75" s="48"/>
      <c r="R75" s="42"/>
      <c r="S75" s="43"/>
      <c r="T75" s="147">
        <v>21.5</v>
      </c>
      <c r="U75" s="147"/>
      <c r="V75" s="44"/>
      <c r="W75" s="44"/>
      <c r="X75" s="127">
        <f t="shared" si="8"/>
        <v>5</v>
      </c>
      <c r="Y75" s="150">
        <f t="shared" si="10"/>
        <v>20</v>
      </c>
      <c r="Z75" s="150">
        <f t="shared" si="11"/>
        <v>21.5</v>
      </c>
      <c r="AA75" s="128">
        <f t="shared" si="12"/>
        <v>46.5</v>
      </c>
      <c r="AB75" s="129">
        <v>48.5</v>
      </c>
      <c r="AC75" s="135"/>
      <c r="AD75" s="135"/>
      <c r="AE75" s="130">
        <f t="shared" si="13"/>
        <v>48.5</v>
      </c>
      <c r="AF75" s="130">
        <f t="shared" si="9"/>
        <v>95</v>
      </c>
      <c r="AG75" s="132">
        <f t="shared" si="14"/>
        <v>95</v>
      </c>
      <c r="AH75" s="131" t="str">
        <f t="shared" si="15"/>
        <v>A</v>
      </c>
      <c r="AI75" s="49"/>
      <c r="AJ75" s="56"/>
      <c r="AK75" s="56"/>
    </row>
    <row r="76" spans="1:37" ht="15">
      <c r="A76" s="143" t="s">
        <v>333</v>
      </c>
      <c r="B76" s="142" t="s">
        <v>171</v>
      </c>
      <c r="C76" s="142" t="s">
        <v>334</v>
      </c>
      <c r="D76" s="142" t="s">
        <v>335</v>
      </c>
      <c r="E76" s="142" t="s">
        <v>335</v>
      </c>
      <c r="F76" s="145"/>
      <c r="G76" s="145"/>
      <c r="H76" s="121"/>
      <c r="I76" s="43"/>
      <c r="J76" s="123"/>
      <c r="K76" s="123"/>
      <c r="L76" s="121"/>
      <c r="M76" s="43"/>
      <c r="N76" s="43"/>
      <c r="O76" s="48"/>
      <c r="P76" s="48"/>
      <c r="Q76" s="48"/>
      <c r="R76" s="42"/>
      <c r="S76" s="43"/>
      <c r="T76" s="145"/>
      <c r="U76" s="145"/>
      <c r="V76" s="44"/>
      <c r="W76" s="44"/>
      <c r="X76" s="127">
        <f t="shared" si="8"/>
        <v>0</v>
      </c>
      <c r="Y76" s="150">
        <f t="shared" si="10"/>
        <v>0</v>
      </c>
      <c r="Z76" s="150">
        <f t="shared" si="11"/>
        <v>0</v>
      </c>
      <c r="AA76" s="128">
        <f t="shared" si="12"/>
        <v>0</v>
      </c>
      <c r="AB76" s="129"/>
      <c r="AC76" s="135"/>
      <c r="AD76" s="135"/>
      <c r="AE76" s="130" t="str">
        <f t="shared" si="13"/>
        <v> </v>
      </c>
      <c r="AF76" s="130">
        <f t="shared" si="9"/>
        <v>0</v>
      </c>
      <c r="AG76" s="132">
        <f t="shared" si="14"/>
        <v>0</v>
      </c>
      <c r="AH76" s="131" t="str">
        <f t="shared" si="15"/>
        <v>nije polagao</v>
      </c>
      <c r="AI76" s="49"/>
      <c r="AJ76" s="56"/>
      <c r="AK76" s="56"/>
    </row>
    <row r="77" spans="1:37" ht="15">
      <c r="A77" s="143" t="s">
        <v>336</v>
      </c>
      <c r="B77" s="142" t="s">
        <v>171</v>
      </c>
      <c r="C77" s="142" t="s">
        <v>163</v>
      </c>
      <c r="D77" s="142" t="s">
        <v>107</v>
      </c>
      <c r="E77" s="142" t="s">
        <v>107</v>
      </c>
      <c r="F77" s="147">
        <v>18.5</v>
      </c>
      <c r="G77" s="147"/>
      <c r="H77" s="121"/>
      <c r="I77" s="43"/>
      <c r="J77" s="123">
        <v>1</v>
      </c>
      <c r="K77" s="123">
        <v>1</v>
      </c>
      <c r="L77" s="121">
        <v>1</v>
      </c>
      <c r="M77" s="43">
        <v>1</v>
      </c>
      <c r="N77" s="43">
        <v>1</v>
      </c>
      <c r="O77" s="48"/>
      <c r="P77" s="48"/>
      <c r="Q77" s="48"/>
      <c r="R77" s="42"/>
      <c r="S77" s="43"/>
      <c r="T77" s="147">
        <v>14.5</v>
      </c>
      <c r="U77" s="147"/>
      <c r="V77" s="44"/>
      <c r="W77" s="44"/>
      <c r="X77" s="127">
        <f t="shared" si="8"/>
        <v>5</v>
      </c>
      <c r="Y77" s="150">
        <f t="shared" si="10"/>
        <v>18.5</v>
      </c>
      <c r="Z77" s="150">
        <f t="shared" si="11"/>
        <v>14.5</v>
      </c>
      <c r="AA77" s="128">
        <f t="shared" si="12"/>
        <v>38</v>
      </c>
      <c r="AB77" s="129">
        <v>47</v>
      </c>
      <c r="AC77" s="135"/>
      <c r="AD77" s="135"/>
      <c r="AE77" s="130">
        <f t="shared" si="13"/>
        <v>47</v>
      </c>
      <c r="AF77" s="130">
        <f t="shared" si="9"/>
        <v>85</v>
      </c>
      <c r="AG77" s="130">
        <f t="shared" si="14"/>
        <v>85</v>
      </c>
      <c r="AH77" s="131" t="str">
        <f t="shared" si="15"/>
        <v>B</v>
      </c>
      <c r="AI77" s="49"/>
      <c r="AJ77" s="56"/>
      <c r="AK77" s="56"/>
    </row>
    <row r="78" spans="1:37" ht="15">
      <c r="A78" s="143" t="s">
        <v>337</v>
      </c>
      <c r="B78" s="142" t="s">
        <v>171</v>
      </c>
      <c r="C78" s="142" t="s">
        <v>338</v>
      </c>
      <c r="D78" s="142" t="s">
        <v>88</v>
      </c>
      <c r="E78" s="142" t="s">
        <v>88</v>
      </c>
      <c r="F78" s="145">
        <v>12.5</v>
      </c>
      <c r="G78" s="145"/>
      <c r="H78" s="126"/>
      <c r="I78" s="43"/>
      <c r="J78" s="133">
        <v>1</v>
      </c>
      <c r="K78" s="133">
        <v>1</v>
      </c>
      <c r="L78" s="126">
        <v>1</v>
      </c>
      <c r="M78" s="43">
        <v>1</v>
      </c>
      <c r="N78" s="43">
        <v>1</v>
      </c>
      <c r="O78" s="48"/>
      <c r="P78" s="48"/>
      <c r="Q78" s="48"/>
      <c r="R78" s="42"/>
      <c r="S78" s="43"/>
      <c r="T78" s="156">
        <v>16.5</v>
      </c>
      <c r="U78" s="145"/>
      <c r="V78" s="44"/>
      <c r="W78" s="44"/>
      <c r="X78" s="127">
        <f t="shared" si="8"/>
        <v>5</v>
      </c>
      <c r="Y78" s="150">
        <f t="shared" si="10"/>
        <v>12.5</v>
      </c>
      <c r="Z78" s="150">
        <f t="shared" si="11"/>
        <v>16.5</v>
      </c>
      <c r="AA78" s="128">
        <f t="shared" si="12"/>
        <v>34</v>
      </c>
      <c r="AB78" s="129">
        <v>8</v>
      </c>
      <c r="AC78" s="135"/>
      <c r="AD78" s="135"/>
      <c r="AE78" s="130">
        <f t="shared" si="13"/>
        <v>8</v>
      </c>
      <c r="AF78" s="130">
        <f t="shared" si="9"/>
        <v>42</v>
      </c>
      <c r="AG78" s="130">
        <f t="shared" si="14"/>
        <v>42</v>
      </c>
      <c r="AH78" s="131" t="str">
        <f t="shared" si="15"/>
        <v>F</v>
      </c>
      <c r="AI78" s="49"/>
      <c r="AJ78" s="56"/>
      <c r="AK78" s="56"/>
    </row>
    <row r="79" spans="1:37" s="176" customFormat="1" ht="15">
      <c r="A79" s="143" t="s">
        <v>339</v>
      </c>
      <c r="B79" s="157" t="s">
        <v>171</v>
      </c>
      <c r="C79" s="157" t="s">
        <v>75</v>
      </c>
      <c r="D79" s="157" t="s">
        <v>340</v>
      </c>
      <c r="E79" s="157" t="s">
        <v>340</v>
      </c>
      <c r="F79" s="158">
        <v>0</v>
      </c>
      <c r="G79" s="158"/>
      <c r="H79" s="133"/>
      <c r="I79" s="161"/>
      <c r="J79" s="133">
        <v>1</v>
      </c>
      <c r="K79" s="133">
        <v>1</v>
      </c>
      <c r="L79" s="133"/>
      <c r="M79" s="161"/>
      <c r="N79" s="161">
        <v>1</v>
      </c>
      <c r="O79" s="172"/>
      <c r="P79" s="172"/>
      <c r="Q79" s="172"/>
      <c r="R79" s="162"/>
      <c r="S79" s="161"/>
      <c r="T79" s="158">
        <v>7.5</v>
      </c>
      <c r="U79" s="158"/>
      <c r="V79" s="163"/>
      <c r="W79" s="163"/>
      <c r="X79" s="164">
        <f t="shared" si="8"/>
        <v>3</v>
      </c>
      <c r="Y79" s="165">
        <f t="shared" si="10"/>
        <v>0</v>
      </c>
      <c r="Z79" s="165">
        <f t="shared" si="11"/>
        <v>7.5</v>
      </c>
      <c r="AA79" s="166">
        <f t="shared" si="12"/>
        <v>10.5</v>
      </c>
      <c r="AB79" s="129">
        <v>39.5</v>
      </c>
      <c r="AC79" s="173"/>
      <c r="AD79" s="173"/>
      <c r="AE79" s="132">
        <f t="shared" si="13"/>
        <v>39.5</v>
      </c>
      <c r="AF79" s="132">
        <f t="shared" si="9"/>
        <v>50</v>
      </c>
      <c r="AG79" s="132">
        <f t="shared" si="14"/>
        <v>50</v>
      </c>
      <c r="AH79" s="167" t="str">
        <f t="shared" si="15"/>
        <v>E</v>
      </c>
      <c r="AI79" s="174"/>
      <c r="AJ79" s="175"/>
      <c r="AK79" s="175"/>
    </row>
    <row r="80" spans="1:37" ht="15">
      <c r="A80" s="143" t="s">
        <v>341</v>
      </c>
      <c r="B80" s="142" t="s">
        <v>171</v>
      </c>
      <c r="C80" s="142" t="s">
        <v>342</v>
      </c>
      <c r="D80" s="142" t="s">
        <v>105</v>
      </c>
      <c r="E80" s="142" t="s">
        <v>105</v>
      </c>
      <c r="F80" s="145">
        <v>21.5</v>
      </c>
      <c r="G80" s="145"/>
      <c r="H80" s="126"/>
      <c r="I80" s="43"/>
      <c r="J80" s="133">
        <v>1</v>
      </c>
      <c r="K80" s="133">
        <v>1</v>
      </c>
      <c r="L80" s="126">
        <v>1</v>
      </c>
      <c r="M80" s="43">
        <v>1</v>
      </c>
      <c r="N80" s="43"/>
      <c r="O80" s="48"/>
      <c r="P80" s="48"/>
      <c r="Q80" s="48"/>
      <c r="R80" s="42"/>
      <c r="S80" s="43"/>
      <c r="T80" s="145">
        <v>0</v>
      </c>
      <c r="U80" s="145">
        <v>0</v>
      </c>
      <c r="V80" s="44"/>
      <c r="W80" s="44"/>
      <c r="X80" s="127">
        <f t="shared" si="8"/>
        <v>4</v>
      </c>
      <c r="Y80" s="150">
        <f t="shared" si="10"/>
        <v>21.5</v>
      </c>
      <c r="Z80" s="150">
        <f t="shared" si="11"/>
        <v>0</v>
      </c>
      <c r="AA80" s="128">
        <f t="shared" si="12"/>
        <v>25.5</v>
      </c>
      <c r="AB80" s="129">
        <v>5</v>
      </c>
      <c r="AC80" s="135"/>
      <c r="AD80" s="135"/>
      <c r="AE80" s="130">
        <f t="shared" si="13"/>
        <v>5</v>
      </c>
      <c r="AF80" s="130">
        <f t="shared" si="9"/>
        <v>30.5</v>
      </c>
      <c r="AG80" s="130">
        <f t="shared" si="14"/>
        <v>30.5</v>
      </c>
      <c r="AH80" s="131" t="str">
        <f t="shared" si="15"/>
        <v>F</v>
      </c>
      <c r="AI80" s="49"/>
      <c r="AJ80" s="56"/>
      <c r="AK80" s="56"/>
    </row>
    <row r="81" spans="1:37" ht="15">
      <c r="A81" s="143" t="s">
        <v>343</v>
      </c>
      <c r="B81" s="142" t="s">
        <v>171</v>
      </c>
      <c r="C81" s="142" t="s">
        <v>108</v>
      </c>
      <c r="D81" s="142" t="s">
        <v>344</v>
      </c>
      <c r="E81" s="142" t="s">
        <v>344</v>
      </c>
      <c r="F81" s="147">
        <v>10</v>
      </c>
      <c r="G81" s="147">
        <v>14</v>
      </c>
      <c r="H81" s="121"/>
      <c r="I81" s="43"/>
      <c r="J81" s="123"/>
      <c r="K81" s="123">
        <v>1</v>
      </c>
      <c r="L81" s="121"/>
      <c r="M81" s="43">
        <v>1</v>
      </c>
      <c r="N81" s="43">
        <v>1</v>
      </c>
      <c r="O81" s="48"/>
      <c r="P81" s="48"/>
      <c r="Q81" s="48"/>
      <c r="R81" s="42"/>
      <c r="S81" s="43"/>
      <c r="T81" s="147">
        <v>12</v>
      </c>
      <c r="U81" s="147"/>
      <c r="V81" s="44"/>
      <c r="W81" s="44"/>
      <c r="X81" s="127">
        <f t="shared" si="8"/>
        <v>3</v>
      </c>
      <c r="Y81" s="150">
        <f t="shared" si="10"/>
        <v>14</v>
      </c>
      <c r="Z81" s="150">
        <f t="shared" si="11"/>
        <v>12</v>
      </c>
      <c r="AA81" s="128">
        <f t="shared" si="12"/>
        <v>29</v>
      </c>
      <c r="AB81" s="129">
        <v>36</v>
      </c>
      <c r="AC81" s="135"/>
      <c r="AD81" s="135"/>
      <c r="AE81" s="130">
        <f t="shared" si="13"/>
        <v>36</v>
      </c>
      <c r="AF81" s="130">
        <f t="shared" si="9"/>
        <v>65</v>
      </c>
      <c r="AG81" s="130">
        <f t="shared" si="14"/>
        <v>65</v>
      </c>
      <c r="AH81" s="131" t="str">
        <f t="shared" si="15"/>
        <v>D</v>
      </c>
      <c r="AI81" s="49"/>
      <c r="AJ81" s="56"/>
      <c r="AK81" s="56"/>
    </row>
    <row r="82" spans="1:37" ht="15">
      <c r="A82" s="143" t="s">
        <v>345</v>
      </c>
      <c r="B82" s="142" t="s">
        <v>171</v>
      </c>
      <c r="C82" s="142" t="s">
        <v>235</v>
      </c>
      <c r="D82" s="142" t="s">
        <v>346</v>
      </c>
      <c r="E82" s="142" t="s">
        <v>346</v>
      </c>
      <c r="F82" s="145"/>
      <c r="G82" s="145"/>
      <c r="H82" s="121"/>
      <c r="I82" s="43"/>
      <c r="J82" s="123"/>
      <c r="K82" s="123"/>
      <c r="L82" s="121"/>
      <c r="M82" s="43"/>
      <c r="N82" s="43"/>
      <c r="O82" s="48"/>
      <c r="P82" s="48"/>
      <c r="Q82" s="48"/>
      <c r="R82" s="42"/>
      <c r="S82" s="43"/>
      <c r="T82" s="145"/>
      <c r="U82" s="145"/>
      <c r="V82" s="44"/>
      <c r="W82" s="44"/>
      <c r="X82" s="127">
        <f t="shared" si="8"/>
        <v>0</v>
      </c>
      <c r="Y82" s="150">
        <f t="shared" si="10"/>
        <v>0</v>
      </c>
      <c r="Z82" s="150">
        <f t="shared" si="11"/>
        <v>0</v>
      </c>
      <c r="AA82" s="128">
        <f t="shared" si="12"/>
        <v>0</v>
      </c>
      <c r="AB82" s="129"/>
      <c r="AC82" s="135"/>
      <c r="AD82" s="135"/>
      <c r="AE82" s="130" t="str">
        <f t="shared" si="13"/>
        <v> </v>
      </c>
      <c r="AF82" s="130">
        <f t="shared" si="9"/>
        <v>0</v>
      </c>
      <c r="AG82" s="130">
        <f t="shared" si="14"/>
        <v>0</v>
      </c>
      <c r="AH82" s="131" t="str">
        <f t="shared" si="15"/>
        <v>nije polagao</v>
      </c>
      <c r="AI82" s="49"/>
      <c r="AJ82" s="56"/>
      <c r="AK82" s="56"/>
    </row>
    <row r="83" spans="1:37" ht="15">
      <c r="A83" s="143" t="s">
        <v>347</v>
      </c>
      <c r="B83" s="142" t="s">
        <v>171</v>
      </c>
      <c r="C83" s="142" t="s">
        <v>80</v>
      </c>
      <c r="D83" s="142" t="s">
        <v>156</v>
      </c>
      <c r="E83" s="142" t="s">
        <v>156</v>
      </c>
      <c r="F83" s="147">
        <v>14</v>
      </c>
      <c r="G83" s="147"/>
      <c r="H83" s="121"/>
      <c r="I83" s="43"/>
      <c r="J83" s="123">
        <v>1</v>
      </c>
      <c r="K83" s="123">
        <v>1</v>
      </c>
      <c r="L83" s="121"/>
      <c r="M83" s="43">
        <v>1</v>
      </c>
      <c r="N83" s="43"/>
      <c r="O83" s="48"/>
      <c r="P83" s="48"/>
      <c r="Q83" s="48"/>
      <c r="R83" s="42"/>
      <c r="S83" s="43"/>
      <c r="T83" s="147">
        <v>22</v>
      </c>
      <c r="U83" s="147"/>
      <c r="V83" s="44"/>
      <c r="W83" s="44"/>
      <c r="X83" s="127">
        <f t="shared" si="8"/>
        <v>3</v>
      </c>
      <c r="Y83" s="150">
        <f t="shared" si="10"/>
        <v>14</v>
      </c>
      <c r="Z83" s="150">
        <f t="shared" si="11"/>
        <v>22</v>
      </c>
      <c r="AA83" s="128">
        <f t="shared" si="12"/>
        <v>39</v>
      </c>
      <c r="AB83" s="129">
        <v>18</v>
      </c>
      <c r="AC83" s="135"/>
      <c r="AD83" s="135"/>
      <c r="AE83" s="130">
        <f t="shared" si="13"/>
        <v>18</v>
      </c>
      <c r="AF83" s="130">
        <f t="shared" si="9"/>
        <v>57</v>
      </c>
      <c r="AG83" s="132">
        <f t="shared" si="14"/>
        <v>57</v>
      </c>
      <c r="AH83" s="131" t="str">
        <f t="shared" si="15"/>
        <v>E</v>
      </c>
      <c r="AI83" s="49"/>
      <c r="AJ83" s="56"/>
      <c r="AK83" s="56"/>
    </row>
    <row r="84" spans="1:37" ht="15">
      <c r="A84" s="143" t="s">
        <v>348</v>
      </c>
      <c r="B84" s="142" t="s">
        <v>171</v>
      </c>
      <c r="C84" s="142" t="s">
        <v>349</v>
      </c>
      <c r="D84" s="142" t="s">
        <v>350</v>
      </c>
      <c r="E84" s="142" t="s">
        <v>350</v>
      </c>
      <c r="F84" s="145">
        <v>16</v>
      </c>
      <c r="G84" s="145"/>
      <c r="H84" s="121"/>
      <c r="I84" s="43"/>
      <c r="J84" s="123">
        <v>1</v>
      </c>
      <c r="K84" s="123"/>
      <c r="L84" s="121"/>
      <c r="M84" s="43"/>
      <c r="N84" s="43"/>
      <c r="O84" s="48"/>
      <c r="P84" s="48"/>
      <c r="Q84" s="48"/>
      <c r="R84" s="42"/>
      <c r="S84" s="43"/>
      <c r="T84" s="145">
        <v>16</v>
      </c>
      <c r="U84" s="145"/>
      <c r="V84" s="44"/>
      <c r="W84" s="44"/>
      <c r="X84" s="127">
        <f t="shared" si="8"/>
        <v>1</v>
      </c>
      <c r="Y84" s="150">
        <f t="shared" si="10"/>
        <v>16</v>
      </c>
      <c r="Z84" s="150">
        <f t="shared" si="11"/>
        <v>16</v>
      </c>
      <c r="AA84" s="128">
        <f t="shared" si="12"/>
        <v>33</v>
      </c>
      <c r="AB84" s="129">
        <v>40.5</v>
      </c>
      <c r="AC84" s="135"/>
      <c r="AD84" s="135"/>
      <c r="AE84" s="130">
        <f t="shared" si="13"/>
        <v>40.5</v>
      </c>
      <c r="AF84" s="130">
        <f t="shared" si="9"/>
        <v>73.5</v>
      </c>
      <c r="AG84" s="130">
        <f t="shared" si="14"/>
        <v>73.5</v>
      </c>
      <c r="AH84" s="131" t="str">
        <f t="shared" si="15"/>
        <v>C</v>
      </c>
      <c r="AI84" s="49"/>
      <c r="AJ84" s="56"/>
      <c r="AK84" s="56"/>
    </row>
    <row r="85" spans="1:37" ht="15">
      <c r="A85" s="143" t="s">
        <v>351</v>
      </c>
      <c r="B85" s="142" t="s">
        <v>171</v>
      </c>
      <c r="C85" s="142" t="s">
        <v>352</v>
      </c>
      <c r="D85" s="142" t="s">
        <v>353</v>
      </c>
      <c r="E85" s="142" t="s">
        <v>353</v>
      </c>
      <c r="F85" s="147">
        <v>18</v>
      </c>
      <c r="G85" s="147"/>
      <c r="H85" s="121"/>
      <c r="I85" s="43"/>
      <c r="J85" s="123">
        <v>1</v>
      </c>
      <c r="K85" s="123">
        <v>1</v>
      </c>
      <c r="L85" s="121">
        <v>1</v>
      </c>
      <c r="M85" s="43">
        <v>1</v>
      </c>
      <c r="N85" s="43">
        <v>1</v>
      </c>
      <c r="O85" s="48"/>
      <c r="P85" s="48"/>
      <c r="Q85" s="48"/>
      <c r="R85" s="42"/>
      <c r="S85" s="43"/>
      <c r="T85" s="147">
        <v>20.5</v>
      </c>
      <c r="U85" s="147"/>
      <c r="V85" s="44"/>
      <c r="W85" s="44"/>
      <c r="X85" s="127">
        <f t="shared" si="8"/>
        <v>5</v>
      </c>
      <c r="Y85" s="150">
        <f t="shared" si="10"/>
        <v>18</v>
      </c>
      <c r="Z85" s="150">
        <f t="shared" si="11"/>
        <v>20.5</v>
      </c>
      <c r="AA85" s="128">
        <f t="shared" si="12"/>
        <v>43.5</v>
      </c>
      <c r="AB85" s="129">
        <v>46.5</v>
      </c>
      <c r="AC85" s="135"/>
      <c r="AD85" s="135"/>
      <c r="AE85" s="130">
        <f t="shared" si="13"/>
        <v>46.5</v>
      </c>
      <c r="AF85" s="130">
        <f t="shared" si="9"/>
        <v>90</v>
      </c>
      <c r="AG85" s="130">
        <f t="shared" si="14"/>
        <v>90</v>
      </c>
      <c r="AH85" s="131" t="str">
        <f t="shared" si="15"/>
        <v>A</v>
      </c>
      <c r="AI85" s="49"/>
      <c r="AJ85" s="56"/>
      <c r="AK85" s="56"/>
    </row>
    <row r="86" spans="1:37" ht="15">
      <c r="A86" s="143" t="s">
        <v>354</v>
      </c>
      <c r="B86" s="142" t="s">
        <v>171</v>
      </c>
      <c r="C86" s="142" t="s">
        <v>155</v>
      </c>
      <c r="D86" s="142" t="s">
        <v>87</v>
      </c>
      <c r="E86" s="142" t="s">
        <v>87</v>
      </c>
      <c r="F86" s="145">
        <v>15</v>
      </c>
      <c r="G86" s="145"/>
      <c r="H86" s="121"/>
      <c r="I86" s="43"/>
      <c r="J86" s="123">
        <v>1</v>
      </c>
      <c r="K86" s="123">
        <v>1</v>
      </c>
      <c r="L86" s="121">
        <v>1</v>
      </c>
      <c r="M86" s="43"/>
      <c r="N86" s="43">
        <v>1</v>
      </c>
      <c r="O86" s="48"/>
      <c r="P86" s="48"/>
      <c r="Q86" s="48"/>
      <c r="R86" s="42"/>
      <c r="S86" s="43"/>
      <c r="T86" s="156">
        <v>16.5</v>
      </c>
      <c r="U86" s="145"/>
      <c r="V86" s="44"/>
      <c r="W86" s="44"/>
      <c r="X86" s="127">
        <f t="shared" si="8"/>
        <v>4</v>
      </c>
      <c r="Y86" s="150">
        <f t="shared" si="10"/>
        <v>15</v>
      </c>
      <c r="Z86" s="150">
        <f t="shared" si="11"/>
        <v>16.5</v>
      </c>
      <c r="AA86" s="128">
        <f t="shared" si="12"/>
        <v>35.5</v>
      </c>
      <c r="AB86" s="129">
        <v>4</v>
      </c>
      <c r="AC86" s="135"/>
      <c r="AD86" s="135"/>
      <c r="AE86" s="130">
        <f t="shared" si="13"/>
        <v>4</v>
      </c>
      <c r="AF86" s="130">
        <f t="shared" si="9"/>
        <v>39.5</v>
      </c>
      <c r="AG86" s="130">
        <f t="shared" si="14"/>
        <v>39.5</v>
      </c>
      <c r="AH86" s="131" t="str">
        <f t="shared" si="15"/>
        <v>F</v>
      </c>
      <c r="AI86" s="49"/>
      <c r="AJ86" s="56"/>
      <c r="AK86" s="56"/>
    </row>
    <row r="87" spans="1:37" ht="15">
      <c r="A87" s="143" t="s">
        <v>355</v>
      </c>
      <c r="B87" s="142" t="s">
        <v>171</v>
      </c>
      <c r="C87" s="142" t="s">
        <v>108</v>
      </c>
      <c r="D87" s="142" t="s">
        <v>221</v>
      </c>
      <c r="E87" s="142" t="s">
        <v>221</v>
      </c>
      <c r="F87" s="147">
        <v>16</v>
      </c>
      <c r="G87" s="147"/>
      <c r="H87" s="121"/>
      <c r="I87" s="43"/>
      <c r="J87" s="123">
        <v>1</v>
      </c>
      <c r="K87" s="123">
        <v>1</v>
      </c>
      <c r="L87" s="121">
        <v>1</v>
      </c>
      <c r="M87" s="43">
        <v>1</v>
      </c>
      <c r="N87" s="43">
        <v>1</v>
      </c>
      <c r="O87" s="48"/>
      <c r="P87" s="48"/>
      <c r="Q87" s="48"/>
      <c r="R87" s="42"/>
      <c r="S87" s="43"/>
      <c r="T87" s="147">
        <v>18</v>
      </c>
      <c r="U87" s="147"/>
      <c r="V87" s="44"/>
      <c r="W87" s="44"/>
      <c r="X87" s="127">
        <f t="shared" si="8"/>
        <v>5</v>
      </c>
      <c r="Y87" s="150">
        <f t="shared" si="10"/>
        <v>16</v>
      </c>
      <c r="Z87" s="150">
        <f t="shared" si="11"/>
        <v>18</v>
      </c>
      <c r="AA87" s="128">
        <f t="shared" si="12"/>
        <v>39</v>
      </c>
      <c r="AB87" s="129">
        <v>24</v>
      </c>
      <c r="AC87" s="135"/>
      <c r="AD87" s="135"/>
      <c r="AE87" s="130">
        <f t="shared" si="13"/>
        <v>24</v>
      </c>
      <c r="AF87" s="130">
        <f t="shared" si="9"/>
        <v>63</v>
      </c>
      <c r="AG87" s="130">
        <f t="shared" si="14"/>
        <v>63</v>
      </c>
      <c r="AH87" s="131" t="str">
        <f t="shared" si="15"/>
        <v>D</v>
      </c>
      <c r="AI87" s="49"/>
      <c r="AJ87" s="56"/>
      <c r="AK87" s="56"/>
    </row>
    <row r="88" spans="1:37" s="176" customFormat="1" ht="15">
      <c r="A88" s="143" t="s">
        <v>356</v>
      </c>
      <c r="B88" s="157" t="s">
        <v>171</v>
      </c>
      <c r="C88" s="157" t="s">
        <v>357</v>
      </c>
      <c r="D88" s="157" t="s">
        <v>228</v>
      </c>
      <c r="E88" s="157" t="s">
        <v>228</v>
      </c>
      <c r="F88" s="158">
        <v>1.5</v>
      </c>
      <c r="G88" s="158">
        <v>9.5</v>
      </c>
      <c r="H88" s="133"/>
      <c r="I88" s="161"/>
      <c r="J88" s="133">
        <v>1</v>
      </c>
      <c r="K88" s="133">
        <v>1</v>
      </c>
      <c r="L88" s="133">
        <v>1</v>
      </c>
      <c r="M88" s="161"/>
      <c r="N88" s="161">
        <v>1</v>
      </c>
      <c r="O88" s="172"/>
      <c r="P88" s="172"/>
      <c r="Q88" s="172"/>
      <c r="R88" s="162"/>
      <c r="S88" s="161"/>
      <c r="T88" s="158">
        <v>16.5</v>
      </c>
      <c r="U88" s="158"/>
      <c r="V88" s="163"/>
      <c r="W88" s="163"/>
      <c r="X88" s="164">
        <f t="shared" si="8"/>
        <v>4</v>
      </c>
      <c r="Y88" s="165">
        <f t="shared" si="10"/>
        <v>9.5</v>
      </c>
      <c r="Z88" s="165">
        <f t="shared" si="11"/>
        <v>16.5</v>
      </c>
      <c r="AA88" s="166">
        <f t="shared" si="12"/>
        <v>30</v>
      </c>
      <c r="AB88" s="129">
        <v>26</v>
      </c>
      <c r="AC88" s="173"/>
      <c r="AD88" s="173"/>
      <c r="AE88" s="132">
        <f t="shared" si="13"/>
        <v>26</v>
      </c>
      <c r="AF88" s="132">
        <f t="shared" si="9"/>
        <v>56</v>
      </c>
      <c r="AG88" s="132">
        <f t="shared" si="14"/>
        <v>56</v>
      </c>
      <c r="AH88" s="167" t="str">
        <f t="shared" si="15"/>
        <v>E</v>
      </c>
      <c r="AI88" s="174"/>
      <c r="AJ88" s="175"/>
      <c r="AK88" s="175"/>
    </row>
    <row r="89" spans="1:37" ht="15">
      <c r="A89" s="143" t="s">
        <v>358</v>
      </c>
      <c r="B89" s="142" t="s">
        <v>171</v>
      </c>
      <c r="C89" s="142" t="s">
        <v>75</v>
      </c>
      <c r="D89" s="142" t="s">
        <v>359</v>
      </c>
      <c r="E89" s="142" t="s">
        <v>359</v>
      </c>
      <c r="F89" s="147"/>
      <c r="G89" s="147"/>
      <c r="H89" s="121"/>
      <c r="I89" s="43"/>
      <c r="J89" s="123"/>
      <c r="K89" s="123"/>
      <c r="L89" s="121"/>
      <c r="M89" s="43"/>
      <c r="N89" s="43"/>
      <c r="O89" s="48"/>
      <c r="P89" s="48"/>
      <c r="Q89" s="48"/>
      <c r="R89" s="42"/>
      <c r="S89" s="43"/>
      <c r="T89" s="147"/>
      <c r="U89" s="147"/>
      <c r="V89" s="44"/>
      <c r="W89" s="44"/>
      <c r="X89" s="127">
        <f t="shared" si="8"/>
        <v>0</v>
      </c>
      <c r="Y89" s="150">
        <f t="shared" si="10"/>
        <v>0</v>
      </c>
      <c r="Z89" s="150">
        <f t="shared" si="11"/>
        <v>0</v>
      </c>
      <c r="AA89" s="128">
        <f t="shared" si="12"/>
        <v>0</v>
      </c>
      <c r="AB89" s="129"/>
      <c r="AC89" s="135"/>
      <c r="AD89" s="135"/>
      <c r="AE89" s="130" t="str">
        <f t="shared" si="13"/>
        <v> </v>
      </c>
      <c r="AF89" s="130">
        <f t="shared" si="9"/>
        <v>0</v>
      </c>
      <c r="AG89" s="130">
        <f t="shared" si="14"/>
        <v>0</v>
      </c>
      <c r="AH89" s="131" t="str">
        <f t="shared" si="15"/>
        <v>nije polagao</v>
      </c>
      <c r="AI89" s="49"/>
      <c r="AJ89" s="56"/>
      <c r="AK89" s="56"/>
    </row>
    <row r="90" spans="1:37" s="176" customFormat="1" ht="15">
      <c r="A90" s="143" t="s">
        <v>360</v>
      </c>
      <c r="B90" s="157" t="s">
        <v>171</v>
      </c>
      <c r="C90" s="157" t="s">
        <v>235</v>
      </c>
      <c r="D90" s="157" t="s">
        <v>361</v>
      </c>
      <c r="E90" s="157" t="s">
        <v>361</v>
      </c>
      <c r="F90" s="158">
        <v>20</v>
      </c>
      <c r="G90" s="158"/>
      <c r="H90" s="123"/>
      <c r="I90" s="161"/>
      <c r="J90" s="123">
        <v>1</v>
      </c>
      <c r="K90" s="123"/>
      <c r="L90" s="123"/>
      <c r="M90" s="161"/>
      <c r="N90" s="161"/>
      <c r="O90" s="172"/>
      <c r="P90" s="172"/>
      <c r="Q90" s="172"/>
      <c r="R90" s="162"/>
      <c r="S90" s="161"/>
      <c r="T90" s="158">
        <v>0</v>
      </c>
      <c r="U90" s="158">
        <v>14.5</v>
      </c>
      <c r="V90" s="163"/>
      <c r="W90" s="163"/>
      <c r="X90" s="164">
        <f t="shared" si="8"/>
        <v>1</v>
      </c>
      <c r="Y90" s="165">
        <f t="shared" si="10"/>
        <v>20</v>
      </c>
      <c r="Z90" s="165">
        <f t="shared" si="11"/>
        <v>14.5</v>
      </c>
      <c r="AA90" s="166">
        <f t="shared" si="12"/>
        <v>35.5</v>
      </c>
      <c r="AB90" s="129">
        <v>26</v>
      </c>
      <c r="AC90" s="173"/>
      <c r="AD90" s="173"/>
      <c r="AE90" s="132">
        <f t="shared" si="13"/>
        <v>26</v>
      </c>
      <c r="AF90" s="132">
        <f t="shared" si="9"/>
        <v>61.5</v>
      </c>
      <c r="AG90" s="132">
        <f t="shared" si="14"/>
        <v>61.5</v>
      </c>
      <c r="AH90" s="167" t="str">
        <f t="shared" si="15"/>
        <v>D</v>
      </c>
      <c r="AI90" s="174"/>
      <c r="AJ90" s="175"/>
      <c r="AK90" s="175"/>
    </row>
    <row r="91" spans="1:37" ht="15">
      <c r="A91" s="143" t="s">
        <v>362</v>
      </c>
      <c r="B91" s="142" t="s">
        <v>171</v>
      </c>
      <c r="C91" s="142" t="s">
        <v>150</v>
      </c>
      <c r="D91" s="142" t="s">
        <v>363</v>
      </c>
      <c r="E91" s="142" t="s">
        <v>363</v>
      </c>
      <c r="F91" s="147">
        <v>5.5</v>
      </c>
      <c r="G91" s="147">
        <v>4</v>
      </c>
      <c r="H91" s="121"/>
      <c r="I91" s="43"/>
      <c r="J91" s="123">
        <v>1</v>
      </c>
      <c r="K91" s="123">
        <v>1</v>
      </c>
      <c r="L91" s="121"/>
      <c r="M91" s="43"/>
      <c r="N91" s="43"/>
      <c r="O91" s="48"/>
      <c r="P91" s="48"/>
      <c r="Q91" s="48"/>
      <c r="R91" s="42"/>
      <c r="S91" s="43"/>
      <c r="T91" s="147">
        <v>7.5</v>
      </c>
      <c r="U91" s="147"/>
      <c r="V91" s="44"/>
      <c r="W91" s="44"/>
      <c r="X91" s="127">
        <f t="shared" si="8"/>
        <v>2</v>
      </c>
      <c r="Y91" s="150">
        <f t="shared" si="10"/>
        <v>4</v>
      </c>
      <c r="Z91" s="150">
        <f t="shared" si="11"/>
        <v>7.5</v>
      </c>
      <c r="AA91" s="128">
        <f t="shared" si="12"/>
        <v>13.5</v>
      </c>
      <c r="AB91" s="129">
        <v>1</v>
      </c>
      <c r="AC91" s="135"/>
      <c r="AD91" s="135"/>
      <c r="AE91" s="130">
        <f t="shared" si="13"/>
        <v>1</v>
      </c>
      <c r="AF91" s="130">
        <f t="shared" si="9"/>
        <v>14.5</v>
      </c>
      <c r="AG91" s="130">
        <f t="shared" si="14"/>
        <v>14.5</v>
      </c>
      <c r="AH91" s="131" t="str">
        <f t="shared" si="15"/>
        <v>F</v>
      </c>
      <c r="AI91" s="49"/>
      <c r="AJ91" s="56"/>
      <c r="AK91" s="56"/>
    </row>
    <row r="92" spans="1:37" ht="15">
      <c r="A92" s="143" t="s">
        <v>364</v>
      </c>
      <c r="B92" s="142" t="s">
        <v>171</v>
      </c>
      <c r="C92" s="142" t="s">
        <v>108</v>
      </c>
      <c r="D92" s="142" t="s">
        <v>365</v>
      </c>
      <c r="E92" s="142" t="s">
        <v>365</v>
      </c>
      <c r="F92" s="145">
        <v>21.5</v>
      </c>
      <c r="G92" s="145"/>
      <c r="H92" s="121"/>
      <c r="I92" s="43"/>
      <c r="J92" s="123">
        <v>1</v>
      </c>
      <c r="K92" s="123">
        <v>1</v>
      </c>
      <c r="L92" s="121">
        <v>1</v>
      </c>
      <c r="M92" s="43">
        <v>1</v>
      </c>
      <c r="N92" s="43">
        <v>1</v>
      </c>
      <c r="O92" s="48"/>
      <c r="P92" s="48"/>
      <c r="Q92" s="48"/>
      <c r="R92" s="42"/>
      <c r="S92" s="43"/>
      <c r="T92" s="145">
        <v>21.5</v>
      </c>
      <c r="U92" s="145"/>
      <c r="V92" s="44"/>
      <c r="W92" s="44"/>
      <c r="X92" s="127">
        <f t="shared" si="8"/>
        <v>5</v>
      </c>
      <c r="Y92" s="150">
        <f t="shared" si="10"/>
        <v>21.5</v>
      </c>
      <c r="Z92" s="150">
        <f t="shared" si="11"/>
        <v>21.5</v>
      </c>
      <c r="AA92" s="128">
        <f t="shared" si="12"/>
        <v>48</v>
      </c>
      <c r="AB92" s="129">
        <v>42</v>
      </c>
      <c r="AC92" s="135"/>
      <c r="AD92" s="135"/>
      <c r="AE92" s="130">
        <f t="shared" si="13"/>
        <v>42</v>
      </c>
      <c r="AF92" s="130">
        <f t="shared" si="9"/>
        <v>90</v>
      </c>
      <c r="AG92" s="130">
        <f t="shared" si="14"/>
        <v>90</v>
      </c>
      <c r="AH92" s="131" t="str">
        <f t="shared" si="15"/>
        <v>A</v>
      </c>
      <c r="AI92" s="49"/>
      <c r="AJ92" s="56"/>
      <c r="AK92" s="56"/>
    </row>
    <row r="93" spans="1:37" ht="15">
      <c r="A93" s="143" t="s">
        <v>366</v>
      </c>
      <c r="B93" s="142" t="s">
        <v>171</v>
      </c>
      <c r="C93" s="142" t="s">
        <v>367</v>
      </c>
      <c r="D93" s="142" t="s">
        <v>368</v>
      </c>
      <c r="E93" s="142" t="s">
        <v>368</v>
      </c>
      <c r="F93" s="147">
        <v>2</v>
      </c>
      <c r="G93" s="147">
        <v>8</v>
      </c>
      <c r="H93" s="126"/>
      <c r="I93" s="43"/>
      <c r="J93" s="133">
        <v>1</v>
      </c>
      <c r="K93" s="133">
        <v>1</v>
      </c>
      <c r="L93" s="126">
        <v>1</v>
      </c>
      <c r="M93" s="43">
        <v>1</v>
      </c>
      <c r="N93" s="43">
        <v>1</v>
      </c>
      <c r="O93" s="48"/>
      <c r="P93" s="48"/>
      <c r="Q93" s="48"/>
      <c r="R93" s="42"/>
      <c r="S93" s="43"/>
      <c r="T93" s="147">
        <v>16</v>
      </c>
      <c r="U93" s="147"/>
      <c r="V93" s="44"/>
      <c r="W93" s="44"/>
      <c r="X93" s="127">
        <f t="shared" si="8"/>
        <v>5</v>
      </c>
      <c r="Y93" s="150">
        <f t="shared" si="10"/>
        <v>8</v>
      </c>
      <c r="Z93" s="150">
        <f t="shared" si="11"/>
        <v>16</v>
      </c>
      <c r="AA93" s="128">
        <f t="shared" si="12"/>
        <v>29</v>
      </c>
      <c r="AB93" s="129">
        <v>41</v>
      </c>
      <c r="AC93" s="135"/>
      <c r="AD93" s="135"/>
      <c r="AE93" s="130">
        <f t="shared" si="13"/>
        <v>41</v>
      </c>
      <c r="AF93" s="130">
        <f t="shared" si="9"/>
        <v>70</v>
      </c>
      <c r="AG93" s="130">
        <f t="shared" si="14"/>
        <v>70</v>
      </c>
      <c r="AH93" s="131" t="str">
        <f t="shared" si="15"/>
        <v>C</v>
      </c>
      <c r="AI93" s="49"/>
      <c r="AJ93" s="56"/>
      <c r="AK93" s="56"/>
    </row>
    <row r="94" spans="1:37" s="176" customFormat="1" ht="15">
      <c r="A94" s="143" t="s">
        <v>369</v>
      </c>
      <c r="B94" s="157" t="s">
        <v>171</v>
      </c>
      <c r="C94" s="157" t="s">
        <v>370</v>
      </c>
      <c r="D94" s="157" t="s">
        <v>160</v>
      </c>
      <c r="E94" s="157" t="s">
        <v>160</v>
      </c>
      <c r="F94" s="158"/>
      <c r="G94" s="158"/>
      <c r="H94" s="123"/>
      <c r="I94" s="161"/>
      <c r="J94" s="123"/>
      <c r="K94" s="123"/>
      <c r="L94" s="123"/>
      <c r="M94" s="161"/>
      <c r="N94" s="161"/>
      <c r="O94" s="172"/>
      <c r="P94" s="172"/>
      <c r="Q94" s="172"/>
      <c r="R94" s="162"/>
      <c r="S94" s="161"/>
      <c r="T94" s="158"/>
      <c r="U94" s="158"/>
      <c r="V94" s="163"/>
      <c r="W94" s="163"/>
      <c r="X94" s="164">
        <f t="shared" si="8"/>
        <v>0</v>
      </c>
      <c r="Y94" s="165">
        <f t="shared" si="10"/>
        <v>0</v>
      </c>
      <c r="Z94" s="165">
        <f t="shared" si="11"/>
        <v>0</v>
      </c>
      <c r="AA94" s="166">
        <f t="shared" si="12"/>
        <v>0</v>
      </c>
      <c r="AB94" s="129"/>
      <c r="AC94" s="173"/>
      <c r="AD94" s="173"/>
      <c r="AE94" s="132"/>
      <c r="AF94" s="132">
        <f t="shared" si="9"/>
        <v>0</v>
      </c>
      <c r="AG94" s="132">
        <f t="shared" si="14"/>
        <v>0</v>
      </c>
      <c r="AH94" s="167" t="str">
        <f t="shared" si="15"/>
        <v>nije polagao</v>
      </c>
      <c r="AI94" s="174"/>
      <c r="AJ94" s="175"/>
      <c r="AK94" s="175"/>
    </row>
    <row r="95" spans="1:37" ht="15">
      <c r="A95" s="143" t="s">
        <v>371</v>
      </c>
      <c r="B95" s="142" t="s">
        <v>171</v>
      </c>
      <c r="C95" s="142" t="s">
        <v>112</v>
      </c>
      <c r="D95" s="142" t="s">
        <v>134</v>
      </c>
      <c r="E95" s="142" t="s">
        <v>134</v>
      </c>
      <c r="F95" s="147">
        <v>9</v>
      </c>
      <c r="G95" s="147"/>
      <c r="H95" s="126"/>
      <c r="I95" s="43"/>
      <c r="J95" s="133"/>
      <c r="K95" s="133">
        <v>1</v>
      </c>
      <c r="L95" s="126"/>
      <c r="M95" s="43"/>
      <c r="N95" s="43"/>
      <c r="O95" s="48"/>
      <c r="P95" s="48"/>
      <c r="Q95" s="48"/>
      <c r="R95" s="42"/>
      <c r="S95" s="43"/>
      <c r="T95" s="147">
        <v>6.5</v>
      </c>
      <c r="U95" s="147">
        <v>10.5</v>
      </c>
      <c r="V95" s="44"/>
      <c r="W95" s="44"/>
      <c r="X95" s="127">
        <f t="shared" si="8"/>
        <v>1</v>
      </c>
      <c r="Y95" s="150">
        <f t="shared" si="10"/>
        <v>9</v>
      </c>
      <c r="Z95" s="150">
        <f t="shared" si="11"/>
        <v>10.5</v>
      </c>
      <c r="AA95" s="128">
        <f t="shared" si="12"/>
        <v>20.5</v>
      </c>
      <c r="AB95" s="129">
        <v>32.5</v>
      </c>
      <c r="AC95" s="135"/>
      <c r="AD95" s="135"/>
      <c r="AE95" s="130">
        <f t="shared" si="13"/>
        <v>32.5</v>
      </c>
      <c r="AF95" s="130">
        <f t="shared" si="9"/>
        <v>53</v>
      </c>
      <c r="AG95" s="130">
        <f t="shared" si="14"/>
        <v>53</v>
      </c>
      <c r="AH95" s="131" t="str">
        <f t="shared" si="15"/>
        <v>E</v>
      </c>
      <c r="AI95" s="49"/>
      <c r="AJ95" s="56"/>
      <c r="AK95" s="56"/>
    </row>
    <row r="96" spans="1:37" ht="15">
      <c r="A96" s="143" t="s">
        <v>372</v>
      </c>
      <c r="B96" s="142" t="s">
        <v>171</v>
      </c>
      <c r="C96" s="142" t="s">
        <v>373</v>
      </c>
      <c r="D96" s="142" t="s">
        <v>374</v>
      </c>
      <c r="E96" s="142" t="s">
        <v>374</v>
      </c>
      <c r="F96" s="145">
        <v>22</v>
      </c>
      <c r="G96" s="145"/>
      <c r="H96" s="121"/>
      <c r="I96" s="43"/>
      <c r="J96" s="123">
        <v>1</v>
      </c>
      <c r="K96" s="123">
        <v>1</v>
      </c>
      <c r="L96" s="121">
        <v>1</v>
      </c>
      <c r="M96" s="43">
        <v>1</v>
      </c>
      <c r="N96" s="43">
        <v>1</v>
      </c>
      <c r="O96" s="48"/>
      <c r="P96" s="48"/>
      <c r="Q96" s="48"/>
      <c r="R96" s="42"/>
      <c r="S96" s="43"/>
      <c r="T96" s="145">
        <v>22</v>
      </c>
      <c r="U96" s="145"/>
      <c r="V96" s="44"/>
      <c r="W96" s="44"/>
      <c r="X96" s="127">
        <f t="shared" si="8"/>
        <v>5</v>
      </c>
      <c r="Y96" s="150">
        <f t="shared" si="10"/>
        <v>22</v>
      </c>
      <c r="Z96" s="150">
        <f t="shared" si="11"/>
        <v>22</v>
      </c>
      <c r="AA96" s="128">
        <f t="shared" si="12"/>
        <v>49</v>
      </c>
      <c r="AB96" s="129">
        <v>41</v>
      </c>
      <c r="AC96" s="135"/>
      <c r="AD96" s="135"/>
      <c r="AE96" s="130">
        <f t="shared" si="13"/>
        <v>41</v>
      </c>
      <c r="AF96" s="130">
        <f t="shared" si="9"/>
        <v>90</v>
      </c>
      <c r="AG96" s="130">
        <f t="shared" si="14"/>
        <v>90</v>
      </c>
      <c r="AH96" s="131" t="str">
        <f t="shared" si="15"/>
        <v>A</v>
      </c>
      <c r="AI96" s="49"/>
      <c r="AJ96" s="56"/>
      <c r="AK96" s="56"/>
    </row>
    <row r="97" spans="1:37" ht="15">
      <c r="A97" s="143" t="s">
        <v>375</v>
      </c>
      <c r="B97" s="142" t="s">
        <v>171</v>
      </c>
      <c r="C97" s="142" t="s">
        <v>376</v>
      </c>
      <c r="D97" s="142" t="s">
        <v>377</v>
      </c>
      <c r="E97" s="142" t="s">
        <v>377</v>
      </c>
      <c r="F97" s="147"/>
      <c r="G97" s="147"/>
      <c r="H97" s="121"/>
      <c r="I97" s="43"/>
      <c r="J97" s="123"/>
      <c r="K97" s="123"/>
      <c r="L97" s="121"/>
      <c r="M97" s="43"/>
      <c r="N97" s="43"/>
      <c r="O97" s="48"/>
      <c r="P97" s="48"/>
      <c r="Q97" s="48"/>
      <c r="R97" s="42"/>
      <c r="S97" s="43"/>
      <c r="T97" s="147"/>
      <c r="U97" s="147"/>
      <c r="V97" s="44"/>
      <c r="W97" s="44"/>
      <c r="X97" s="127">
        <f t="shared" si="8"/>
        <v>0</v>
      </c>
      <c r="Y97" s="150">
        <f t="shared" si="10"/>
        <v>0</v>
      </c>
      <c r="Z97" s="150">
        <f t="shared" si="11"/>
        <v>0</v>
      </c>
      <c r="AA97" s="128">
        <f t="shared" si="12"/>
        <v>0</v>
      </c>
      <c r="AB97" s="129"/>
      <c r="AC97" s="135"/>
      <c r="AD97" s="135"/>
      <c r="AE97" s="130"/>
      <c r="AF97" s="130">
        <f t="shared" si="9"/>
        <v>0</v>
      </c>
      <c r="AG97" s="130">
        <f t="shared" si="14"/>
        <v>0</v>
      </c>
      <c r="AH97" s="131" t="str">
        <f t="shared" si="15"/>
        <v>nije polagao</v>
      </c>
      <c r="AI97" s="49"/>
      <c r="AJ97" s="56"/>
      <c r="AK97" s="56"/>
    </row>
    <row r="98" spans="1:37" ht="15">
      <c r="A98" s="143" t="s">
        <v>378</v>
      </c>
      <c r="B98" s="142" t="s">
        <v>171</v>
      </c>
      <c r="C98" s="142" t="s">
        <v>379</v>
      </c>
      <c r="D98" s="142" t="s">
        <v>135</v>
      </c>
      <c r="E98" s="142" t="s">
        <v>135</v>
      </c>
      <c r="F98" s="145">
        <v>0</v>
      </c>
      <c r="G98" s="145"/>
      <c r="H98" s="121"/>
      <c r="I98" s="43"/>
      <c r="J98" s="123">
        <v>1</v>
      </c>
      <c r="K98" s="123">
        <v>1</v>
      </c>
      <c r="L98" s="121"/>
      <c r="M98" s="43"/>
      <c r="N98" s="43"/>
      <c r="O98" s="48"/>
      <c r="P98" s="48"/>
      <c r="Q98" s="48"/>
      <c r="R98" s="42"/>
      <c r="S98" s="43"/>
      <c r="T98" s="145"/>
      <c r="U98" s="145">
        <v>11.5</v>
      </c>
      <c r="V98" s="44"/>
      <c r="W98" s="44"/>
      <c r="X98" s="127">
        <f t="shared" si="8"/>
        <v>2</v>
      </c>
      <c r="Y98" s="150">
        <f t="shared" si="10"/>
        <v>0</v>
      </c>
      <c r="Z98" s="150">
        <f t="shared" si="11"/>
        <v>11.5</v>
      </c>
      <c r="AA98" s="128">
        <f t="shared" si="12"/>
        <v>13.5</v>
      </c>
      <c r="AB98" s="129">
        <v>0</v>
      </c>
      <c r="AC98" s="135"/>
      <c r="AD98" s="135"/>
      <c r="AE98" s="130">
        <f t="shared" si="13"/>
        <v>0</v>
      </c>
      <c r="AF98" s="130">
        <f t="shared" si="9"/>
        <v>13.5</v>
      </c>
      <c r="AG98" s="130">
        <f t="shared" si="14"/>
        <v>13.5</v>
      </c>
      <c r="AH98" s="131" t="str">
        <f t="shared" si="15"/>
        <v>F</v>
      </c>
      <c r="AI98" s="49"/>
      <c r="AJ98" s="56"/>
      <c r="AK98" s="56"/>
    </row>
    <row r="99" spans="1:37" ht="15">
      <c r="A99" s="143" t="s">
        <v>380</v>
      </c>
      <c r="B99" s="142" t="s">
        <v>171</v>
      </c>
      <c r="C99" s="142" t="s">
        <v>155</v>
      </c>
      <c r="D99" s="142" t="s">
        <v>86</v>
      </c>
      <c r="E99" s="142" t="s">
        <v>86</v>
      </c>
      <c r="F99" s="147">
        <v>15</v>
      </c>
      <c r="G99" s="147"/>
      <c r="H99" s="126"/>
      <c r="I99" s="43"/>
      <c r="J99" s="133"/>
      <c r="K99" s="133"/>
      <c r="L99" s="126"/>
      <c r="M99" s="43"/>
      <c r="N99" s="43">
        <v>1</v>
      </c>
      <c r="O99" s="48"/>
      <c r="P99" s="48"/>
      <c r="Q99" s="48"/>
      <c r="R99" s="42"/>
      <c r="S99" s="43"/>
      <c r="T99" s="147">
        <v>13</v>
      </c>
      <c r="U99" s="147"/>
      <c r="V99" s="44"/>
      <c r="W99" s="44"/>
      <c r="X99" s="127">
        <f t="shared" si="8"/>
        <v>1</v>
      </c>
      <c r="Y99" s="150">
        <f t="shared" si="10"/>
        <v>15</v>
      </c>
      <c r="Z99" s="150">
        <f t="shared" si="11"/>
        <v>13</v>
      </c>
      <c r="AA99" s="128">
        <f t="shared" si="12"/>
        <v>29</v>
      </c>
      <c r="AB99" s="129">
        <v>32</v>
      </c>
      <c r="AC99" s="135"/>
      <c r="AD99" s="135"/>
      <c r="AE99" s="130">
        <f t="shared" si="13"/>
        <v>32</v>
      </c>
      <c r="AF99" s="130">
        <f t="shared" si="9"/>
        <v>61</v>
      </c>
      <c r="AG99" s="130">
        <f t="shared" si="14"/>
        <v>61</v>
      </c>
      <c r="AH99" s="131" t="str">
        <f t="shared" si="15"/>
        <v>D</v>
      </c>
      <c r="AI99" s="49"/>
      <c r="AJ99" s="56"/>
      <c r="AK99" s="56"/>
    </row>
    <row r="100" spans="1:37" ht="15">
      <c r="A100" s="143" t="s">
        <v>381</v>
      </c>
      <c r="B100" s="142" t="s">
        <v>171</v>
      </c>
      <c r="C100" s="142" t="s">
        <v>382</v>
      </c>
      <c r="D100" s="142" t="s">
        <v>383</v>
      </c>
      <c r="E100" s="142" t="s">
        <v>383</v>
      </c>
      <c r="F100" s="145">
        <v>21.5</v>
      </c>
      <c r="G100" s="145"/>
      <c r="H100" s="121"/>
      <c r="I100" s="43"/>
      <c r="J100" s="123">
        <v>1</v>
      </c>
      <c r="K100" s="123">
        <v>1</v>
      </c>
      <c r="L100" s="121">
        <v>1</v>
      </c>
      <c r="M100" s="43">
        <v>1</v>
      </c>
      <c r="N100" s="43">
        <v>1</v>
      </c>
      <c r="O100" s="48"/>
      <c r="P100" s="48"/>
      <c r="Q100" s="48"/>
      <c r="R100" s="42"/>
      <c r="S100" s="43"/>
      <c r="T100" s="145">
        <v>18.5</v>
      </c>
      <c r="U100" s="145"/>
      <c r="V100" s="44"/>
      <c r="W100" s="44"/>
      <c r="X100" s="127">
        <f t="shared" si="8"/>
        <v>5</v>
      </c>
      <c r="Y100" s="150">
        <f t="shared" si="10"/>
        <v>21.5</v>
      </c>
      <c r="Z100" s="150">
        <f t="shared" si="11"/>
        <v>18.5</v>
      </c>
      <c r="AA100" s="128">
        <f t="shared" si="12"/>
        <v>45</v>
      </c>
      <c r="AB100" s="129">
        <v>42</v>
      </c>
      <c r="AC100" s="135"/>
      <c r="AD100" s="135"/>
      <c r="AE100" s="130">
        <f t="shared" si="13"/>
        <v>42</v>
      </c>
      <c r="AF100" s="130">
        <f t="shared" si="9"/>
        <v>87</v>
      </c>
      <c r="AG100" s="130">
        <f t="shared" si="14"/>
        <v>87</v>
      </c>
      <c r="AH100" s="131" t="str">
        <f t="shared" si="15"/>
        <v>B</v>
      </c>
      <c r="AI100" s="49"/>
      <c r="AJ100" s="56"/>
      <c r="AK100" s="56"/>
    </row>
    <row r="101" spans="1:37" ht="15">
      <c r="A101" s="143" t="s">
        <v>384</v>
      </c>
      <c r="B101" s="142" t="s">
        <v>171</v>
      </c>
      <c r="C101" s="142" t="s">
        <v>158</v>
      </c>
      <c r="D101" s="142" t="s">
        <v>144</v>
      </c>
      <c r="E101" s="142" t="s">
        <v>144</v>
      </c>
      <c r="F101" s="147">
        <v>12.5</v>
      </c>
      <c r="G101" s="147">
        <v>19</v>
      </c>
      <c r="H101" s="121"/>
      <c r="I101" s="43"/>
      <c r="J101" s="123">
        <v>1</v>
      </c>
      <c r="K101" s="123">
        <v>1</v>
      </c>
      <c r="L101" s="121">
        <v>1</v>
      </c>
      <c r="M101" s="43">
        <v>1</v>
      </c>
      <c r="N101" s="43">
        <v>1</v>
      </c>
      <c r="O101" s="48"/>
      <c r="P101" s="48"/>
      <c r="Q101" s="48"/>
      <c r="R101" s="42"/>
      <c r="S101" s="43"/>
      <c r="T101" s="147">
        <v>20</v>
      </c>
      <c r="U101" s="147"/>
      <c r="V101" s="44"/>
      <c r="W101" s="44"/>
      <c r="X101" s="127">
        <f t="shared" si="8"/>
        <v>5</v>
      </c>
      <c r="Y101" s="150">
        <f t="shared" si="10"/>
        <v>19</v>
      </c>
      <c r="Z101" s="150">
        <f t="shared" si="11"/>
        <v>20</v>
      </c>
      <c r="AA101" s="128">
        <f t="shared" si="12"/>
        <v>44</v>
      </c>
      <c r="AB101" s="129">
        <v>48</v>
      </c>
      <c r="AC101" s="135"/>
      <c r="AD101" s="135"/>
      <c r="AE101" s="130">
        <f t="shared" si="13"/>
        <v>48</v>
      </c>
      <c r="AF101" s="130">
        <f t="shared" si="9"/>
        <v>92</v>
      </c>
      <c r="AG101" s="130">
        <f t="shared" si="14"/>
        <v>92</v>
      </c>
      <c r="AH101" s="131" t="str">
        <f t="shared" si="15"/>
        <v>A</v>
      </c>
      <c r="AI101" s="49"/>
      <c r="AJ101" s="56"/>
      <c r="AK101" s="56"/>
    </row>
    <row r="102" spans="1:37" ht="15">
      <c r="A102" s="143" t="s">
        <v>385</v>
      </c>
      <c r="B102" s="142" t="s">
        <v>171</v>
      </c>
      <c r="C102" s="142" t="s">
        <v>322</v>
      </c>
      <c r="D102" s="142" t="s">
        <v>386</v>
      </c>
      <c r="E102" s="142" t="s">
        <v>386</v>
      </c>
      <c r="F102" s="145">
        <v>11.5</v>
      </c>
      <c r="G102" s="145">
        <v>13</v>
      </c>
      <c r="H102" s="121"/>
      <c r="I102" s="43"/>
      <c r="J102" s="123">
        <v>1</v>
      </c>
      <c r="K102" s="123">
        <v>1</v>
      </c>
      <c r="L102" s="121">
        <v>1</v>
      </c>
      <c r="M102" s="43">
        <v>1</v>
      </c>
      <c r="N102" s="43">
        <v>1</v>
      </c>
      <c r="O102" s="48"/>
      <c r="P102" s="48"/>
      <c r="Q102" s="48"/>
      <c r="R102" s="42"/>
      <c r="S102" s="43"/>
      <c r="T102" s="145">
        <v>11.5</v>
      </c>
      <c r="U102" s="145"/>
      <c r="V102" s="44"/>
      <c r="W102" s="44"/>
      <c r="X102" s="127">
        <f t="shared" si="8"/>
        <v>5</v>
      </c>
      <c r="Y102" s="150">
        <f t="shared" si="10"/>
        <v>13</v>
      </c>
      <c r="Z102" s="150">
        <f t="shared" si="11"/>
        <v>11.5</v>
      </c>
      <c r="AA102" s="128">
        <f t="shared" si="12"/>
        <v>29.5</v>
      </c>
      <c r="AB102" s="129">
        <v>41.5</v>
      </c>
      <c r="AC102" s="135"/>
      <c r="AD102" s="135"/>
      <c r="AE102" s="130">
        <f t="shared" si="13"/>
        <v>41.5</v>
      </c>
      <c r="AF102" s="130">
        <f t="shared" si="9"/>
        <v>71</v>
      </c>
      <c r="AG102" s="130">
        <f t="shared" si="14"/>
        <v>71</v>
      </c>
      <c r="AH102" s="131" t="str">
        <f t="shared" si="15"/>
        <v>C</v>
      </c>
      <c r="AI102" s="49"/>
      <c r="AJ102" s="56"/>
      <c r="AK102" s="56"/>
    </row>
    <row r="103" spans="1:37" ht="15">
      <c r="A103" s="143" t="s">
        <v>387</v>
      </c>
      <c r="B103" s="142" t="s">
        <v>171</v>
      </c>
      <c r="C103" s="142" t="s">
        <v>92</v>
      </c>
      <c r="D103" s="142" t="s">
        <v>97</v>
      </c>
      <c r="E103" s="142" t="s">
        <v>97</v>
      </c>
      <c r="F103" s="147">
        <v>7</v>
      </c>
      <c r="G103" s="147"/>
      <c r="H103" s="121"/>
      <c r="I103" s="43"/>
      <c r="J103" s="123">
        <v>1</v>
      </c>
      <c r="K103" s="123">
        <v>1</v>
      </c>
      <c r="L103" s="121">
        <v>1</v>
      </c>
      <c r="M103" s="43"/>
      <c r="N103" s="43"/>
      <c r="O103" s="48"/>
      <c r="P103" s="48"/>
      <c r="Q103" s="48"/>
      <c r="R103" s="42"/>
      <c r="S103" s="43"/>
      <c r="T103" s="147">
        <v>20</v>
      </c>
      <c r="U103" s="147"/>
      <c r="V103" s="44"/>
      <c r="W103" s="44"/>
      <c r="X103" s="127">
        <f t="shared" si="8"/>
        <v>3</v>
      </c>
      <c r="Y103" s="150">
        <f t="shared" si="10"/>
        <v>7</v>
      </c>
      <c r="Z103" s="150">
        <f t="shared" si="11"/>
        <v>20</v>
      </c>
      <c r="AA103" s="128">
        <f t="shared" si="12"/>
        <v>30</v>
      </c>
      <c r="AB103" s="129"/>
      <c r="AC103" s="135"/>
      <c r="AD103" s="135"/>
      <c r="AE103" s="130" t="str">
        <f t="shared" si="13"/>
        <v> </v>
      </c>
      <c r="AF103" s="130">
        <f t="shared" si="9"/>
        <v>30</v>
      </c>
      <c r="AG103" s="132">
        <f t="shared" si="14"/>
        <v>30</v>
      </c>
      <c r="AH103" s="131" t="str">
        <f t="shared" si="15"/>
        <v>nije polagao</v>
      </c>
      <c r="AI103" s="49"/>
      <c r="AJ103" s="56"/>
      <c r="AK103" s="56"/>
    </row>
    <row r="104" spans="1:37" ht="15">
      <c r="A104" s="143" t="s">
        <v>388</v>
      </c>
      <c r="B104" s="142" t="s">
        <v>171</v>
      </c>
      <c r="C104" s="142" t="s">
        <v>235</v>
      </c>
      <c r="D104" s="142" t="s">
        <v>389</v>
      </c>
      <c r="E104" s="142" t="s">
        <v>389</v>
      </c>
      <c r="F104" s="145">
        <v>14</v>
      </c>
      <c r="G104" s="145"/>
      <c r="H104" s="126"/>
      <c r="I104" s="43"/>
      <c r="J104" s="133"/>
      <c r="K104" s="133">
        <v>1</v>
      </c>
      <c r="L104" s="126"/>
      <c r="M104" s="43"/>
      <c r="N104" s="43"/>
      <c r="O104" s="48"/>
      <c r="P104" s="48"/>
      <c r="Q104" s="48"/>
      <c r="R104" s="42"/>
      <c r="S104" s="43"/>
      <c r="T104" s="145">
        <v>13</v>
      </c>
      <c r="U104" s="145"/>
      <c r="V104" s="44"/>
      <c r="W104" s="44"/>
      <c r="X104" s="127">
        <f t="shared" si="8"/>
        <v>1</v>
      </c>
      <c r="Y104" s="150">
        <f t="shared" si="10"/>
        <v>14</v>
      </c>
      <c r="Z104" s="150">
        <f t="shared" si="11"/>
        <v>13</v>
      </c>
      <c r="AA104" s="128">
        <f t="shared" si="12"/>
        <v>28</v>
      </c>
      <c r="AB104" s="129">
        <v>35.5</v>
      </c>
      <c r="AC104" s="135"/>
      <c r="AD104" s="135"/>
      <c r="AE104" s="130">
        <f t="shared" si="13"/>
        <v>35.5</v>
      </c>
      <c r="AF104" s="130">
        <f t="shared" si="9"/>
        <v>63.5</v>
      </c>
      <c r="AG104" s="130">
        <f t="shared" si="14"/>
        <v>63.5</v>
      </c>
      <c r="AH104" s="131" t="str">
        <f t="shared" si="15"/>
        <v>D</v>
      </c>
      <c r="AI104" s="49"/>
      <c r="AJ104" s="56"/>
      <c r="AK104" s="56"/>
    </row>
    <row r="105" spans="1:37" ht="15">
      <c r="A105" s="143" t="s">
        <v>390</v>
      </c>
      <c r="B105" s="142" t="s">
        <v>171</v>
      </c>
      <c r="C105" s="142" t="s">
        <v>102</v>
      </c>
      <c r="D105" s="142" t="s">
        <v>77</v>
      </c>
      <c r="E105" s="142" t="s">
        <v>77</v>
      </c>
      <c r="F105" s="147">
        <v>2</v>
      </c>
      <c r="G105" s="147">
        <v>5</v>
      </c>
      <c r="H105" s="121"/>
      <c r="I105" s="43"/>
      <c r="J105" s="123"/>
      <c r="K105" s="123"/>
      <c r="L105" s="121"/>
      <c r="M105" s="43"/>
      <c r="N105" s="43"/>
      <c r="O105" s="48"/>
      <c r="P105" s="48"/>
      <c r="Q105" s="48"/>
      <c r="R105" s="42"/>
      <c r="S105" s="43"/>
      <c r="T105" s="147">
        <v>14</v>
      </c>
      <c r="U105" s="147"/>
      <c r="V105" s="44"/>
      <c r="W105" s="44"/>
      <c r="X105" s="127">
        <f t="shared" si="8"/>
        <v>0</v>
      </c>
      <c r="Y105" s="150">
        <f t="shared" si="10"/>
        <v>5</v>
      </c>
      <c r="Z105" s="150">
        <f t="shared" si="11"/>
        <v>14</v>
      </c>
      <c r="AA105" s="128">
        <f t="shared" si="12"/>
        <v>19</v>
      </c>
      <c r="AB105" s="129">
        <v>35</v>
      </c>
      <c r="AC105" s="135"/>
      <c r="AD105" s="135"/>
      <c r="AE105" s="130">
        <f t="shared" si="13"/>
        <v>35</v>
      </c>
      <c r="AF105" s="130">
        <f t="shared" si="9"/>
        <v>54</v>
      </c>
      <c r="AG105" s="130">
        <f t="shared" si="14"/>
        <v>54</v>
      </c>
      <c r="AH105" s="131" t="str">
        <f t="shared" si="15"/>
        <v>E</v>
      </c>
      <c r="AI105" s="49"/>
      <c r="AJ105" s="56"/>
      <c r="AK105" s="56"/>
    </row>
    <row r="106" spans="1:37" ht="15">
      <c r="A106" s="143" t="s">
        <v>391</v>
      </c>
      <c r="B106" s="142" t="s">
        <v>171</v>
      </c>
      <c r="C106" s="142" t="s">
        <v>392</v>
      </c>
      <c r="D106" s="142" t="s">
        <v>161</v>
      </c>
      <c r="E106" s="142" t="s">
        <v>161</v>
      </c>
      <c r="F106" s="145">
        <v>5.5</v>
      </c>
      <c r="G106" s="145"/>
      <c r="H106" s="126"/>
      <c r="I106" s="43"/>
      <c r="J106" s="133"/>
      <c r="K106" s="133"/>
      <c r="L106" s="126"/>
      <c r="M106" s="43"/>
      <c r="N106" s="43"/>
      <c r="O106" s="48"/>
      <c r="P106" s="48"/>
      <c r="Q106" s="48"/>
      <c r="R106" s="42"/>
      <c r="S106" s="43"/>
      <c r="T106" s="145">
        <v>2</v>
      </c>
      <c r="U106" s="145"/>
      <c r="V106" s="44"/>
      <c r="W106" s="44"/>
      <c r="X106" s="127">
        <f t="shared" si="8"/>
        <v>0</v>
      </c>
      <c r="Y106" s="150">
        <f t="shared" si="10"/>
        <v>5.5</v>
      </c>
      <c r="Z106" s="150">
        <f t="shared" si="11"/>
        <v>2</v>
      </c>
      <c r="AA106" s="128">
        <f t="shared" si="12"/>
        <v>7.5</v>
      </c>
      <c r="AB106" s="129"/>
      <c r="AC106" s="135"/>
      <c r="AD106" s="135"/>
      <c r="AE106" s="130" t="str">
        <f t="shared" si="13"/>
        <v> </v>
      </c>
      <c r="AF106" s="130">
        <f t="shared" si="9"/>
        <v>7.5</v>
      </c>
      <c r="AG106" s="130">
        <f t="shared" si="14"/>
        <v>7.5</v>
      </c>
      <c r="AH106" s="131" t="str">
        <f t="shared" si="15"/>
        <v>nije polagao</v>
      </c>
      <c r="AI106" s="49"/>
      <c r="AJ106" s="56"/>
      <c r="AK106" s="56"/>
    </row>
    <row r="107" spans="1:37" ht="15">
      <c r="A107" s="143" t="s">
        <v>393</v>
      </c>
      <c r="B107" s="142" t="s">
        <v>171</v>
      </c>
      <c r="C107" s="142" t="s">
        <v>394</v>
      </c>
      <c r="D107" s="142" t="s">
        <v>104</v>
      </c>
      <c r="E107" s="142" t="s">
        <v>104</v>
      </c>
      <c r="F107" s="147"/>
      <c r="G107" s="147">
        <v>5.5</v>
      </c>
      <c r="H107" s="121"/>
      <c r="I107" s="43"/>
      <c r="J107" s="123"/>
      <c r="K107" s="123"/>
      <c r="L107" s="121"/>
      <c r="M107" s="43"/>
      <c r="N107" s="43"/>
      <c r="O107" s="48"/>
      <c r="P107" s="48"/>
      <c r="Q107" s="48"/>
      <c r="R107" s="42"/>
      <c r="S107" s="43"/>
      <c r="T107" s="147">
        <v>11.5</v>
      </c>
      <c r="U107" s="147"/>
      <c r="V107" s="44"/>
      <c r="W107" s="44"/>
      <c r="X107" s="127">
        <f t="shared" si="8"/>
        <v>0</v>
      </c>
      <c r="Y107" s="150">
        <f t="shared" si="10"/>
        <v>5.5</v>
      </c>
      <c r="Z107" s="150">
        <f t="shared" si="11"/>
        <v>11.5</v>
      </c>
      <c r="AA107" s="128">
        <f t="shared" si="12"/>
        <v>17</v>
      </c>
      <c r="AB107" s="129">
        <v>8</v>
      </c>
      <c r="AC107" s="135"/>
      <c r="AD107" s="135"/>
      <c r="AE107" s="130">
        <f t="shared" si="13"/>
        <v>8</v>
      </c>
      <c r="AF107" s="130">
        <f t="shared" si="9"/>
        <v>25</v>
      </c>
      <c r="AG107" s="130">
        <f t="shared" si="14"/>
        <v>25</v>
      </c>
      <c r="AH107" s="131" t="str">
        <f t="shared" si="15"/>
        <v>F</v>
      </c>
      <c r="AI107" s="49"/>
      <c r="AJ107" s="56"/>
      <c r="AK107" s="56"/>
    </row>
    <row r="108" spans="1:37" ht="15">
      <c r="A108" s="143" t="s">
        <v>395</v>
      </c>
      <c r="B108" s="142" t="s">
        <v>171</v>
      </c>
      <c r="C108" s="142" t="s">
        <v>396</v>
      </c>
      <c r="D108" s="142" t="s">
        <v>143</v>
      </c>
      <c r="E108" s="142" t="s">
        <v>143</v>
      </c>
      <c r="F108" s="145">
        <v>15.5</v>
      </c>
      <c r="G108" s="145"/>
      <c r="H108" s="126"/>
      <c r="I108" s="43"/>
      <c r="J108" s="133">
        <v>1</v>
      </c>
      <c r="K108" s="133">
        <v>1</v>
      </c>
      <c r="L108" s="126"/>
      <c r="M108" s="43">
        <v>1</v>
      </c>
      <c r="N108" s="43">
        <v>1</v>
      </c>
      <c r="O108" s="48"/>
      <c r="P108" s="48"/>
      <c r="Q108" s="48"/>
      <c r="R108" s="42"/>
      <c r="S108" s="43"/>
      <c r="T108" s="145"/>
      <c r="U108" s="145">
        <v>7.5</v>
      </c>
      <c r="V108" s="44"/>
      <c r="W108" s="44"/>
      <c r="X108" s="127">
        <f t="shared" si="8"/>
        <v>4</v>
      </c>
      <c r="Y108" s="150">
        <f t="shared" si="10"/>
        <v>15.5</v>
      </c>
      <c r="Z108" s="150">
        <f t="shared" si="11"/>
        <v>7.5</v>
      </c>
      <c r="AA108" s="128">
        <f t="shared" si="12"/>
        <v>27</v>
      </c>
      <c r="AB108" s="129">
        <v>34</v>
      </c>
      <c r="AC108" s="135"/>
      <c r="AD108" s="135"/>
      <c r="AE108" s="130">
        <f t="shared" si="13"/>
        <v>34</v>
      </c>
      <c r="AF108" s="130">
        <f t="shared" si="9"/>
        <v>61</v>
      </c>
      <c r="AG108" s="130">
        <f t="shared" si="14"/>
        <v>61</v>
      </c>
      <c r="AH108" s="131" t="str">
        <f t="shared" si="15"/>
        <v>D</v>
      </c>
      <c r="AI108" s="49"/>
      <c r="AJ108" s="56"/>
      <c r="AK108" s="56"/>
    </row>
    <row r="109" spans="1:37" ht="15">
      <c r="A109" s="143" t="s">
        <v>397</v>
      </c>
      <c r="B109" s="142" t="s">
        <v>171</v>
      </c>
      <c r="C109" s="142" t="s">
        <v>98</v>
      </c>
      <c r="D109" s="142" t="s">
        <v>398</v>
      </c>
      <c r="E109" s="142" t="s">
        <v>398</v>
      </c>
      <c r="F109" s="147">
        <v>2.5</v>
      </c>
      <c r="G109" s="147"/>
      <c r="H109" s="121"/>
      <c r="I109" s="43"/>
      <c r="J109" s="123"/>
      <c r="K109" s="123"/>
      <c r="L109" s="121"/>
      <c r="M109" s="43"/>
      <c r="N109" s="43"/>
      <c r="O109" s="48"/>
      <c r="P109" s="48"/>
      <c r="Q109" s="48"/>
      <c r="R109" s="42"/>
      <c r="S109" s="43"/>
      <c r="T109" s="147">
        <v>0</v>
      </c>
      <c r="U109" s="147"/>
      <c r="V109" s="44"/>
      <c r="W109" s="44"/>
      <c r="X109" s="127">
        <f t="shared" si="8"/>
        <v>0</v>
      </c>
      <c r="Y109" s="150">
        <f t="shared" si="10"/>
        <v>2.5</v>
      </c>
      <c r="Z109" s="150">
        <f t="shared" si="11"/>
        <v>0</v>
      </c>
      <c r="AA109" s="128">
        <f t="shared" si="12"/>
        <v>2.5</v>
      </c>
      <c r="AB109" s="129">
        <v>0</v>
      </c>
      <c r="AC109" s="135"/>
      <c r="AD109" s="135"/>
      <c r="AE109" s="130">
        <f t="shared" si="13"/>
        <v>0</v>
      </c>
      <c r="AF109" s="130">
        <f t="shared" si="9"/>
        <v>2.5</v>
      </c>
      <c r="AG109" s="130">
        <f t="shared" si="14"/>
        <v>2.5</v>
      </c>
      <c r="AH109" s="131" t="str">
        <f t="shared" si="15"/>
        <v>F</v>
      </c>
      <c r="AI109" s="49"/>
      <c r="AJ109" s="56"/>
      <c r="AK109" s="56"/>
    </row>
    <row r="110" spans="1:37" ht="15">
      <c r="A110" s="143" t="s">
        <v>399</v>
      </c>
      <c r="B110" s="142" t="s">
        <v>171</v>
      </c>
      <c r="C110" s="142" t="s">
        <v>297</v>
      </c>
      <c r="D110" s="142" t="s">
        <v>400</v>
      </c>
      <c r="E110" s="142" t="s">
        <v>400</v>
      </c>
      <c r="F110" s="145">
        <v>22.5</v>
      </c>
      <c r="G110" s="145"/>
      <c r="H110" s="126"/>
      <c r="I110" s="43"/>
      <c r="J110" s="133">
        <v>1</v>
      </c>
      <c r="K110" s="133">
        <v>1</v>
      </c>
      <c r="L110" s="126">
        <v>1</v>
      </c>
      <c r="M110" s="43">
        <v>1</v>
      </c>
      <c r="N110" s="43">
        <v>1</v>
      </c>
      <c r="O110" s="48"/>
      <c r="P110" s="48"/>
      <c r="Q110" s="48"/>
      <c r="R110" s="42"/>
      <c r="S110" s="43"/>
      <c r="T110" s="145">
        <v>19</v>
      </c>
      <c r="U110" s="145"/>
      <c r="V110" s="44"/>
      <c r="W110" s="44"/>
      <c r="X110" s="127">
        <f t="shared" si="8"/>
        <v>5</v>
      </c>
      <c r="Y110" s="150">
        <f t="shared" si="10"/>
        <v>22.5</v>
      </c>
      <c r="Z110" s="150">
        <f t="shared" si="11"/>
        <v>19</v>
      </c>
      <c r="AA110" s="128">
        <f t="shared" si="12"/>
        <v>46.5</v>
      </c>
      <c r="AB110" s="129">
        <v>46</v>
      </c>
      <c r="AC110" s="135"/>
      <c r="AD110" s="135"/>
      <c r="AE110" s="130">
        <f t="shared" si="13"/>
        <v>46</v>
      </c>
      <c r="AF110" s="130">
        <f t="shared" si="9"/>
        <v>92.5</v>
      </c>
      <c r="AG110" s="130">
        <f t="shared" si="14"/>
        <v>92.5</v>
      </c>
      <c r="AH110" s="131" t="str">
        <f t="shared" si="15"/>
        <v>A</v>
      </c>
      <c r="AI110" s="49"/>
      <c r="AJ110" s="56"/>
      <c r="AK110" s="56"/>
    </row>
    <row r="111" spans="1:37" ht="15">
      <c r="A111" s="143" t="s">
        <v>401</v>
      </c>
      <c r="B111" s="142" t="s">
        <v>171</v>
      </c>
      <c r="C111" s="142" t="s">
        <v>98</v>
      </c>
      <c r="D111" s="142" t="s">
        <v>233</v>
      </c>
      <c r="E111" s="142" t="s">
        <v>233</v>
      </c>
      <c r="F111" s="147">
        <v>19</v>
      </c>
      <c r="G111" s="147"/>
      <c r="H111" s="121"/>
      <c r="I111" s="43"/>
      <c r="J111" s="123">
        <v>1</v>
      </c>
      <c r="K111" s="123">
        <v>1</v>
      </c>
      <c r="L111" s="121">
        <v>1</v>
      </c>
      <c r="M111" s="43">
        <v>1</v>
      </c>
      <c r="N111" s="43">
        <v>1</v>
      </c>
      <c r="O111" s="48"/>
      <c r="P111" s="48"/>
      <c r="Q111" s="48"/>
      <c r="R111" s="42"/>
      <c r="S111" s="43"/>
      <c r="T111" s="147">
        <v>20</v>
      </c>
      <c r="U111" s="147"/>
      <c r="V111" s="44"/>
      <c r="W111" s="44"/>
      <c r="X111" s="127">
        <f t="shared" si="8"/>
        <v>5</v>
      </c>
      <c r="Y111" s="150">
        <f t="shared" si="10"/>
        <v>19</v>
      </c>
      <c r="Z111" s="150">
        <f t="shared" si="11"/>
        <v>20</v>
      </c>
      <c r="AA111" s="128">
        <f t="shared" si="12"/>
        <v>44</v>
      </c>
      <c r="AB111" s="129">
        <v>36</v>
      </c>
      <c r="AC111" s="135"/>
      <c r="AD111" s="135"/>
      <c r="AE111" s="130">
        <f t="shared" si="13"/>
        <v>36</v>
      </c>
      <c r="AF111" s="130">
        <f t="shared" si="9"/>
        <v>80</v>
      </c>
      <c r="AG111" s="130">
        <f t="shared" si="14"/>
        <v>80</v>
      </c>
      <c r="AH111" s="131" t="str">
        <f t="shared" si="15"/>
        <v>B</v>
      </c>
      <c r="AI111" s="49"/>
      <c r="AJ111" s="56"/>
      <c r="AK111" s="56"/>
    </row>
    <row r="112" spans="1:37" ht="15">
      <c r="A112" s="143" t="s">
        <v>402</v>
      </c>
      <c r="B112" s="142" t="s">
        <v>171</v>
      </c>
      <c r="C112" s="142" t="s">
        <v>85</v>
      </c>
      <c r="D112" s="142" t="s">
        <v>131</v>
      </c>
      <c r="E112" s="142" t="s">
        <v>131</v>
      </c>
      <c r="F112" s="145">
        <v>6</v>
      </c>
      <c r="G112" s="145"/>
      <c r="H112" s="121"/>
      <c r="I112" s="43"/>
      <c r="J112" s="123">
        <v>1</v>
      </c>
      <c r="K112" s="123"/>
      <c r="L112" s="121"/>
      <c r="M112" s="43">
        <v>1</v>
      </c>
      <c r="N112" s="43"/>
      <c r="O112" s="48"/>
      <c r="P112" s="48"/>
      <c r="Q112" s="48"/>
      <c r="R112" s="42"/>
      <c r="S112" s="43"/>
      <c r="T112" s="145">
        <v>4</v>
      </c>
      <c r="U112" s="145">
        <v>0</v>
      </c>
      <c r="V112" s="44"/>
      <c r="W112" s="44"/>
      <c r="X112" s="127">
        <f t="shared" si="8"/>
        <v>2</v>
      </c>
      <c r="Y112" s="150">
        <f t="shared" si="10"/>
        <v>6</v>
      </c>
      <c r="Z112" s="150">
        <f t="shared" si="11"/>
        <v>0</v>
      </c>
      <c r="AA112" s="128">
        <f t="shared" si="12"/>
        <v>8</v>
      </c>
      <c r="AB112" s="129">
        <v>0</v>
      </c>
      <c r="AC112" s="135"/>
      <c r="AD112" s="135"/>
      <c r="AE112" s="130">
        <f t="shared" si="13"/>
        <v>0</v>
      </c>
      <c r="AF112" s="130">
        <f t="shared" si="9"/>
        <v>8</v>
      </c>
      <c r="AG112" s="130">
        <f t="shared" si="14"/>
        <v>8</v>
      </c>
      <c r="AH112" s="131" t="str">
        <f t="shared" si="15"/>
        <v>F</v>
      </c>
      <c r="AI112" s="49"/>
      <c r="AJ112" s="56"/>
      <c r="AK112" s="56"/>
    </row>
    <row r="113" spans="1:37" ht="15">
      <c r="A113" s="143" t="s">
        <v>403</v>
      </c>
      <c r="B113" s="142" t="s">
        <v>171</v>
      </c>
      <c r="C113" s="142" t="s">
        <v>404</v>
      </c>
      <c r="D113" s="142" t="s">
        <v>148</v>
      </c>
      <c r="E113" s="142" t="s">
        <v>148</v>
      </c>
      <c r="F113" s="147"/>
      <c r="G113" s="147"/>
      <c r="H113" s="126"/>
      <c r="I113" s="43"/>
      <c r="J113" s="133"/>
      <c r="K113" s="133"/>
      <c r="L113" s="126"/>
      <c r="M113" s="43"/>
      <c r="N113" s="43"/>
      <c r="O113" s="48"/>
      <c r="P113" s="48"/>
      <c r="Q113" s="48"/>
      <c r="R113" s="42"/>
      <c r="S113" s="43"/>
      <c r="T113" s="147"/>
      <c r="U113" s="147"/>
      <c r="V113" s="44"/>
      <c r="W113" s="44"/>
      <c r="X113" s="127">
        <f t="shared" si="8"/>
        <v>0</v>
      </c>
      <c r="Y113" s="150">
        <f t="shared" si="10"/>
        <v>0</v>
      </c>
      <c r="Z113" s="150">
        <f t="shared" si="11"/>
        <v>0</v>
      </c>
      <c r="AA113" s="128">
        <f t="shared" si="12"/>
        <v>0</v>
      </c>
      <c r="AB113" s="129"/>
      <c r="AC113" s="135"/>
      <c r="AD113" s="135"/>
      <c r="AE113" s="130" t="str">
        <f t="shared" si="13"/>
        <v> </v>
      </c>
      <c r="AF113" s="130">
        <f t="shared" si="9"/>
        <v>0</v>
      </c>
      <c r="AG113" s="130">
        <f t="shared" si="14"/>
        <v>0</v>
      </c>
      <c r="AH113" s="131" t="str">
        <f t="shared" si="15"/>
        <v>nije polagao</v>
      </c>
      <c r="AI113" s="49"/>
      <c r="AJ113" s="56"/>
      <c r="AK113" s="56"/>
    </row>
    <row r="114" spans="1:37" ht="15">
      <c r="A114" s="143" t="s">
        <v>405</v>
      </c>
      <c r="B114" s="142" t="s">
        <v>171</v>
      </c>
      <c r="C114" s="142" t="s">
        <v>207</v>
      </c>
      <c r="D114" s="142" t="s">
        <v>406</v>
      </c>
      <c r="E114" s="142" t="s">
        <v>406</v>
      </c>
      <c r="F114" s="145">
        <v>0</v>
      </c>
      <c r="G114" s="145">
        <v>1</v>
      </c>
      <c r="H114" s="121"/>
      <c r="I114" s="43"/>
      <c r="J114" s="123">
        <v>1</v>
      </c>
      <c r="K114" s="123">
        <v>1</v>
      </c>
      <c r="L114" s="121"/>
      <c r="M114" s="43"/>
      <c r="N114" s="43"/>
      <c r="O114" s="48"/>
      <c r="P114" s="48"/>
      <c r="Q114" s="48"/>
      <c r="R114" s="42"/>
      <c r="S114" s="43"/>
      <c r="T114" s="145">
        <v>0</v>
      </c>
      <c r="U114" s="145"/>
      <c r="V114" s="44"/>
      <c r="W114" s="44"/>
      <c r="X114" s="127">
        <f t="shared" si="8"/>
        <v>2</v>
      </c>
      <c r="Y114" s="150">
        <f t="shared" si="10"/>
        <v>1</v>
      </c>
      <c r="Z114" s="150">
        <f t="shared" si="11"/>
        <v>0</v>
      </c>
      <c r="AA114" s="128">
        <f t="shared" si="12"/>
        <v>3</v>
      </c>
      <c r="AB114" s="129">
        <v>2.5</v>
      </c>
      <c r="AC114" s="135"/>
      <c r="AD114" s="135"/>
      <c r="AE114" s="130">
        <f t="shared" si="13"/>
        <v>2.5</v>
      </c>
      <c r="AF114" s="130">
        <f t="shared" si="9"/>
        <v>5.5</v>
      </c>
      <c r="AG114" s="132">
        <f t="shared" si="14"/>
        <v>5.5</v>
      </c>
      <c r="AH114" s="131" t="str">
        <f t="shared" si="15"/>
        <v>F</v>
      </c>
      <c r="AI114" s="49"/>
      <c r="AJ114" s="56"/>
      <c r="AK114" s="56"/>
    </row>
    <row r="115" spans="1:37" ht="15">
      <c r="A115" s="143" t="s">
        <v>407</v>
      </c>
      <c r="B115" s="142" t="s">
        <v>171</v>
      </c>
      <c r="C115" s="142" t="s">
        <v>408</v>
      </c>
      <c r="D115" s="142" t="s">
        <v>409</v>
      </c>
      <c r="E115" s="142" t="s">
        <v>409</v>
      </c>
      <c r="F115" s="147"/>
      <c r="G115" s="147">
        <v>12.5</v>
      </c>
      <c r="H115" s="121"/>
      <c r="I115" s="43"/>
      <c r="J115" s="123"/>
      <c r="K115" s="123"/>
      <c r="L115" s="121"/>
      <c r="M115" s="43"/>
      <c r="N115" s="43"/>
      <c r="O115" s="48"/>
      <c r="P115" s="48"/>
      <c r="Q115" s="48"/>
      <c r="R115" s="42"/>
      <c r="S115" s="43"/>
      <c r="T115" s="147">
        <v>4.5</v>
      </c>
      <c r="U115" s="147"/>
      <c r="V115" s="44"/>
      <c r="W115" s="44"/>
      <c r="X115" s="127">
        <f t="shared" si="8"/>
        <v>0</v>
      </c>
      <c r="Y115" s="150">
        <f t="shared" si="10"/>
        <v>12.5</v>
      </c>
      <c r="Z115" s="150">
        <f t="shared" si="11"/>
        <v>4.5</v>
      </c>
      <c r="AA115" s="128">
        <f t="shared" si="12"/>
        <v>17</v>
      </c>
      <c r="AB115" s="129">
        <v>33</v>
      </c>
      <c r="AC115" s="135"/>
      <c r="AD115" s="135"/>
      <c r="AE115" s="130">
        <f t="shared" si="13"/>
        <v>33</v>
      </c>
      <c r="AF115" s="130">
        <f t="shared" si="9"/>
        <v>50</v>
      </c>
      <c r="AG115" s="130">
        <f t="shared" si="14"/>
        <v>50</v>
      </c>
      <c r="AH115" s="131" t="str">
        <f t="shared" si="15"/>
        <v>E</v>
      </c>
      <c r="AI115" s="49"/>
      <c r="AJ115" s="56"/>
      <c r="AK115" s="56"/>
    </row>
    <row r="116" spans="1:37" ht="15">
      <c r="A116" s="143" t="s">
        <v>410</v>
      </c>
      <c r="B116" s="142" t="s">
        <v>171</v>
      </c>
      <c r="C116" s="142" t="s">
        <v>411</v>
      </c>
      <c r="D116" s="142" t="s">
        <v>412</v>
      </c>
      <c r="E116" s="142" t="s">
        <v>412</v>
      </c>
      <c r="F116" s="145">
        <v>16.5</v>
      </c>
      <c r="G116" s="145"/>
      <c r="H116" s="121"/>
      <c r="I116" s="43"/>
      <c r="J116" s="123">
        <v>1</v>
      </c>
      <c r="K116" s="123">
        <v>1</v>
      </c>
      <c r="L116" s="121">
        <v>1</v>
      </c>
      <c r="M116" s="43">
        <v>1</v>
      </c>
      <c r="N116" s="43">
        <v>1</v>
      </c>
      <c r="O116" s="48"/>
      <c r="P116" s="48"/>
      <c r="Q116" s="48"/>
      <c r="R116" s="42"/>
      <c r="S116" s="43"/>
      <c r="T116" s="145">
        <v>14.5</v>
      </c>
      <c r="U116" s="145"/>
      <c r="V116" s="44"/>
      <c r="W116" s="44"/>
      <c r="X116" s="127">
        <f t="shared" si="8"/>
        <v>5</v>
      </c>
      <c r="Y116" s="150">
        <f t="shared" si="10"/>
        <v>16.5</v>
      </c>
      <c r="Z116" s="150">
        <f t="shared" si="11"/>
        <v>14.5</v>
      </c>
      <c r="AA116" s="128">
        <f t="shared" si="12"/>
        <v>36</v>
      </c>
      <c r="AB116" s="129">
        <v>34</v>
      </c>
      <c r="AC116" s="135"/>
      <c r="AD116" s="135"/>
      <c r="AE116" s="130">
        <f t="shared" si="13"/>
        <v>34</v>
      </c>
      <c r="AF116" s="130">
        <f t="shared" si="9"/>
        <v>70</v>
      </c>
      <c r="AG116" s="132">
        <f t="shared" si="14"/>
        <v>70</v>
      </c>
      <c r="AH116" s="131" t="str">
        <f t="shared" si="15"/>
        <v>C</v>
      </c>
      <c r="AI116" s="49"/>
      <c r="AJ116" s="56"/>
      <c r="AK116" s="56"/>
    </row>
    <row r="117" spans="1:37" ht="15">
      <c r="A117" s="143" t="s">
        <v>413</v>
      </c>
      <c r="B117" s="142" t="s">
        <v>171</v>
      </c>
      <c r="C117" s="142" t="s">
        <v>414</v>
      </c>
      <c r="D117" s="142" t="s">
        <v>101</v>
      </c>
      <c r="E117" s="142" t="s">
        <v>101</v>
      </c>
      <c r="F117" s="147">
        <v>13</v>
      </c>
      <c r="G117" s="147"/>
      <c r="H117" s="121"/>
      <c r="I117" s="43"/>
      <c r="J117" s="123">
        <v>1</v>
      </c>
      <c r="K117" s="123">
        <v>1</v>
      </c>
      <c r="L117" s="121">
        <v>1</v>
      </c>
      <c r="M117" s="43">
        <v>1</v>
      </c>
      <c r="N117" s="43">
        <v>1</v>
      </c>
      <c r="O117" s="48"/>
      <c r="P117" s="48"/>
      <c r="Q117" s="48"/>
      <c r="R117" s="42"/>
      <c r="S117" s="43"/>
      <c r="T117" s="147">
        <v>20.5</v>
      </c>
      <c r="U117" s="147"/>
      <c r="V117" s="44"/>
      <c r="W117" s="44"/>
      <c r="X117" s="127">
        <f t="shared" si="8"/>
        <v>5</v>
      </c>
      <c r="Y117" s="150">
        <f t="shared" si="10"/>
        <v>13</v>
      </c>
      <c r="Z117" s="150">
        <f t="shared" si="11"/>
        <v>20.5</v>
      </c>
      <c r="AA117" s="128">
        <f t="shared" si="12"/>
        <v>38.5</v>
      </c>
      <c r="AB117" s="129">
        <v>41.5</v>
      </c>
      <c r="AC117" s="135"/>
      <c r="AD117" s="135"/>
      <c r="AE117" s="130">
        <f t="shared" si="13"/>
        <v>41.5</v>
      </c>
      <c r="AF117" s="130">
        <f t="shared" si="9"/>
        <v>80</v>
      </c>
      <c r="AG117" s="130">
        <f t="shared" si="14"/>
        <v>80</v>
      </c>
      <c r="AH117" s="131" t="str">
        <f t="shared" si="15"/>
        <v>B</v>
      </c>
      <c r="AI117" s="49"/>
      <c r="AJ117" s="56"/>
      <c r="AK117" s="56"/>
    </row>
    <row r="118" spans="1:37" ht="15">
      <c r="A118" s="143" t="s">
        <v>415</v>
      </c>
      <c r="B118" s="142" t="s">
        <v>171</v>
      </c>
      <c r="C118" s="142" t="s">
        <v>416</v>
      </c>
      <c r="D118" s="142" t="s">
        <v>136</v>
      </c>
      <c r="E118" s="142" t="s">
        <v>136</v>
      </c>
      <c r="F118" s="145"/>
      <c r="G118" s="145"/>
      <c r="H118" s="126"/>
      <c r="I118" s="43"/>
      <c r="J118" s="133"/>
      <c r="K118" s="133"/>
      <c r="L118" s="126"/>
      <c r="M118" s="43"/>
      <c r="N118" s="43"/>
      <c r="O118" s="48"/>
      <c r="P118" s="48"/>
      <c r="Q118" s="48"/>
      <c r="R118" s="42"/>
      <c r="S118" s="43"/>
      <c r="T118" s="145"/>
      <c r="U118" s="145"/>
      <c r="V118" s="44"/>
      <c r="W118" s="44"/>
      <c r="X118" s="127">
        <f t="shared" si="8"/>
        <v>0</v>
      </c>
      <c r="Y118" s="150">
        <f t="shared" si="10"/>
        <v>0</v>
      </c>
      <c r="Z118" s="150">
        <f t="shared" si="11"/>
        <v>0</v>
      </c>
      <c r="AA118" s="128">
        <f t="shared" si="12"/>
        <v>0</v>
      </c>
      <c r="AB118" s="129"/>
      <c r="AC118" s="135"/>
      <c r="AD118" s="135"/>
      <c r="AE118" s="130" t="str">
        <f t="shared" si="13"/>
        <v> </v>
      </c>
      <c r="AF118" s="130">
        <f t="shared" si="9"/>
        <v>0</v>
      </c>
      <c r="AG118" s="130">
        <f t="shared" si="14"/>
        <v>0</v>
      </c>
      <c r="AH118" s="131" t="str">
        <f t="shared" si="15"/>
        <v>nije polagao</v>
      </c>
      <c r="AI118" s="49"/>
      <c r="AJ118" s="56"/>
      <c r="AK118" s="56"/>
    </row>
    <row r="119" spans="1:37" ht="15">
      <c r="A119" s="143" t="s">
        <v>417</v>
      </c>
      <c r="B119" s="142" t="s">
        <v>171</v>
      </c>
      <c r="C119" s="142" t="s">
        <v>418</v>
      </c>
      <c r="D119" s="142" t="s">
        <v>151</v>
      </c>
      <c r="E119" s="142" t="s">
        <v>151</v>
      </c>
      <c r="F119" s="147">
        <v>16.5</v>
      </c>
      <c r="G119" s="147"/>
      <c r="H119" s="121"/>
      <c r="I119" s="43"/>
      <c r="J119" s="123">
        <v>1</v>
      </c>
      <c r="K119" s="123">
        <v>1</v>
      </c>
      <c r="L119" s="121">
        <v>1</v>
      </c>
      <c r="M119" s="43">
        <v>1</v>
      </c>
      <c r="N119" s="43">
        <v>1</v>
      </c>
      <c r="O119" s="48"/>
      <c r="P119" s="48"/>
      <c r="Q119" s="48"/>
      <c r="R119" s="42"/>
      <c r="S119" s="43"/>
      <c r="T119" s="147">
        <v>0</v>
      </c>
      <c r="U119" s="147">
        <v>16.5</v>
      </c>
      <c r="V119" s="44"/>
      <c r="W119" s="44"/>
      <c r="X119" s="127">
        <f t="shared" si="8"/>
        <v>5</v>
      </c>
      <c r="Y119" s="150">
        <f t="shared" si="10"/>
        <v>16.5</v>
      </c>
      <c r="Z119" s="150">
        <f t="shared" si="11"/>
        <v>16.5</v>
      </c>
      <c r="AA119" s="128">
        <f t="shared" si="12"/>
        <v>38</v>
      </c>
      <c r="AB119" s="129">
        <v>27</v>
      </c>
      <c r="AC119" s="135"/>
      <c r="AD119" s="135"/>
      <c r="AE119" s="130">
        <f t="shared" si="13"/>
        <v>27</v>
      </c>
      <c r="AF119" s="130">
        <f t="shared" si="9"/>
        <v>65</v>
      </c>
      <c r="AG119" s="130">
        <f t="shared" si="14"/>
        <v>65</v>
      </c>
      <c r="AH119" s="131" t="str">
        <f t="shared" si="15"/>
        <v>D</v>
      </c>
      <c r="AI119" s="49"/>
      <c r="AJ119" s="56"/>
      <c r="AK119" s="56"/>
    </row>
    <row r="120" spans="1:37" ht="15">
      <c r="A120" s="143" t="s">
        <v>419</v>
      </c>
      <c r="B120" s="142" t="s">
        <v>171</v>
      </c>
      <c r="C120" s="142" t="s">
        <v>420</v>
      </c>
      <c r="D120" s="142" t="s">
        <v>421</v>
      </c>
      <c r="E120" s="142" t="s">
        <v>421</v>
      </c>
      <c r="F120" s="145">
        <v>10.5</v>
      </c>
      <c r="G120" s="145"/>
      <c r="H120" s="126"/>
      <c r="I120" s="43"/>
      <c r="J120" s="133">
        <v>1</v>
      </c>
      <c r="K120" s="133"/>
      <c r="L120" s="126"/>
      <c r="M120" s="43">
        <v>1</v>
      </c>
      <c r="N120" s="43"/>
      <c r="O120" s="48"/>
      <c r="P120" s="48"/>
      <c r="Q120" s="48"/>
      <c r="R120" s="42"/>
      <c r="S120" s="43"/>
      <c r="T120" s="145">
        <v>9</v>
      </c>
      <c r="U120" s="145"/>
      <c r="V120" s="44"/>
      <c r="W120" s="44"/>
      <c r="X120" s="127">
        <f t="shared" si="8"/>
        <v>2</v>
      </c>
      <c r="Y120" s="150">
        <f t="shared" si="10"/>
        <v>10.5</v>
      </c>
      <c r="Z120" s="150">
        <f t="shared" si="11"/>
        <v>9</v>
      </c>
      <c r="AA120" s="128">
        <f t="shared" si="12"/>
        <v>21.5</v>
      </c>
      <c r="AB120" s="129"/>
      <c r="AC120" s="135"/>
      <c r="AD120" s="135"/>
      <c r="AE120" s="130" t="str">
        <f t="shared" si="13"/>
        <v> </v>
      </c>
      <c r="AF120" s="130">
        <f t="shared" si="9"/>
        <v>21.5</v>
      </c>
      <c r="AG120" s="130">
        <f t="shared" si="14"/>
        <v>21.5</v>
      </c>
      <c r="AH120" s="131" t="str">
        <f t="shared" si="15"/>
        <v>nije polagao</v>
      </c>
      <c r="AI120" s="49"/>
      <c r="AJ120" s="56"/>
      <c r="AK120" s="56"/>
    </row>
    <row r="121" spans="1:37" ht="15">
      <c r="A121" s="143" t="s">
        <v>422</v>
      </c>
      <c r="B121" s="142" t="s">
        <v>171</v>
      </c>
      <c r="C121" s="142" t="s">
        <v>220</v>
      </c>
      <c r="D121" s="142" t="s">
        <v>96</v>
      </c>
      <c r="E121" s="142" t="s">
        <v>96</v>
      </c>
      <c r="F121" s="147"/>
      <c r="G121" s="147">
        <v>1.5</v>
      </c>
      <c r="H121" s="126"/>
      <c r="I121" s="43"/>
      <c r="J121" s="133"/>
      <c r="K121" s="133"/>
      <c r="L121" s="126">
        <v>1</v>
      </c>
      <c r="M121" s="43">
        <v>1</v>
      </c>
      <c r="N121" s="43"/>
      <c r="O121" s="48"/>
      <c r="P121" s="48"/>
      <c r="Q121" s="48"/>
      <c r="R121" s="42"/>
      <c r="S121" s="43"/>
      <c r="T121" s="147">
        <v>18</v>
      </c>
      <c r="U121" s="147"/>
      <c r="V121" s="44"/>
      <c r="W121" s="44"/>
      <c r="X121" s="127">
        <f t="shared" si="8"/>
        <v>2</v>
      </c>
      <c r="Y121" s="150">
        <f t="shared" si="10"/>
        <v>1.5</v>
      </c>
      <c r="Z121" s="150">
        <f t="shared" si="11"/>
        <v>18</v>
      </c>
      <c r="AA121" s="128">
        <f t="shared" si="12"/>
        <v>21.5</v>
      </c>
      <c r="AB121" s="129"/>
      <c r="AC121" s="135"/>
      <c r="AD121" s="135"/>
      <c r="AE121" s="130" t="str">
        <f t="shared" si="13"/>
        <v> </v>
      </c>
      <c r="AF121" s="130">
        <f t="shared" si="9"/>
        <v>21.5</v>
      </c>
      <c r="AG121" s="130">
        <f t="shared" si="14"/>
        <v>21.5</v>
      </c>
      <c r="AH121" s="131" t="str">
        <f t="shared" si="15"/>
        <v>nije polagao</v>
      </c>
      <c r="AI121" s="49"/>
      <c r="AJ121" s="56"/>
      <c r="AK121" s="56"/>
    </row>
    <row r="122" spans="1:37" ht="15">
      <c r="A122" s="143" t="s">
        <v>423</v>
      </c>
      <c r="B122" s="142" t="s">
        <v>171</v>
      </c>
      <c r="C122" s="142" t="s">
        <v>106</v>
      </c>
      <c r="D122" s="142" t="s">
        <v>424</v>
      </c>
      <c r="E122" s="142" t="s">
        <v>424</v>
      </c>
      <c r="F122" s="145"/>
      <c r="G122" s="145"/>
      <c r="H122" s="121"/>
      <c r="I122" s="43"/>
      <c r="J122" s="123"/>
      <c r="K122" s="123"/>
      <c r="L122" s="121"/>
      <c r="M122" s="43"/>
      <c r="N122" s="43"/>
      <c r="O122" s="48"/>
      <c r="P122" s="48"/>
      <c r="Q122" s="48"/>
      <c r="R122" s="42"/>
      <c r="S122" s="43"/>
      <c r="T122" s="145"/>
      <c r="U122" s="145"/>
      <c r="V122" s="44"/>
      <c r="W122" s="44"/>
      <c r="X122" s="127">
        <f t="shared" si="8"/>
        <v>0</v>
      </c>
      <c r="Y122" s="150">
        <f t="shared" si="10"/>
        <v>0</v>
      </c>
      <c r="Z122" s="150">
        <f t="shared" si="11"/>
        <v>0</v>
      </c>
      <c r="AA122" s="128">
        <f t="shared" si="12"/>
        <v>0</v>
      </c>
      <c r="AB122" s="129"/>
      <c r="AC122" s="135"/>
      <c r="AD122" s="135"/>
      <c r="AE122" s="130" t="str">
        <f t="shared" si="13"/>
        <v> </v>
      </c>
      <c r="AF122" s="130">
        <f t="shared" si="9"/>
        <v>0</v>
      </c>
      <c r="AG122" s="130">
        <f t="shared" si="14"/>
        <v>0</v>
      </c>
      <c r="AH122" s="131" t="str">
        <f t="shared" si="15"/>
        <v>nije polagao</v>
      </c>
      <c r="AI122" s="49"/>
      <c r="AJ122" s="56"/>
      <c r="AK122" s="56"/>
    </row>
    <row r="123" spans="1:37" ht="15">
      <c r="A123" s="143" t="s">
        <v>425</v>
      </c>
      <c r="B123" s="142" t="s">
        <v>171</v>
      </c>
      <c r="C123" s="142" t="s">
        <v>75</v>
      </c>
      <c r="D123" s="142" t="s">
        <v>78</v>
      </c>
      <c r="E123" s="142" t="s">
        <v>78</v>
      </c>
      <c r="F123" s="147">
        <v>19</v>
      </c>
      <c r="G123" s="147"/>
      <c r="H123" s="121"/>
      <c r="I123" s="43"/>
      <c r="J123" s="123">
        <v>1</v>
      </c>
      <c r="K123" s="123">
        <v>1</v>
      </c>
      <c r="L123" s="121">
        <v>1</v>
      </c>
      <c r="M123" s="43">
        <v>1</v>
      </c>
      <c r="N123" s="43">
        <v>1</v>
      </c>
      <c r="O123" s="48"/>
      <c r="P123" s="48"/>
      <c r="Q123" s="48"/>
      <c r="R123" s="42"/>
      <c r="S123" s="43"/>
      <c r="T123" s="147">
        <v>15.5</v>
      </c>
      <c r="U123" s="147"/>
      <c r="V123" s="44"/>
      <c r="W123" s="44"/>
      <c r="X123" s="127">
        <f t="shared" si="8"/>
        <v>5</v>
      </c>
      <c r="Y123" s="150">
        <f t="shared" si="10"/>
        <v>19</v>
      </c>
      <c r="Z123" s="150">
        <f t="shared" si="11"/>
        <v>15.5</v>
      </c>
      <c r="AA123" s="128">
        <f t="shared" si="12"/>
        <v>39.5</v>
      </c>
      <c r="AB123" s="129">
        <v>38</v>
      </c>
      <c r="AC123" s="135"/>
      <c r="AD123" s="135"/>
      <c r="AE123" s="130">
        <f t="shared" si="13"/>
        <v>38</v>
      </c>
      <c r="AF123" s="130">
        <f t="shared" si="9"/>
        <v>77.5</v>
      </c>
      <c r="AG123" s="132">
        <f t="shared" si="14"/>
        <v>77.5</v>
      </c>
      <c r="AH123" s="131" t="str">
        <f t="shared" si="15"/>
        <v>C</v>
      </c>
      <c r="AI123" s="49"/>
      <c r="AJ123" s="56"/>
      <c r="AK123" s="56"/>
    </row>
    <row r="124" spans="1:37" ht="15">
      <c r="A124" s="143" t="s">
        <v>426</v>
      </c>
      <c r="B124" s="142" t="s">
        <v>171</v>
      </c>
      <c r="C124" s="142" t="s">
        <v>76</v>
      </c>
      <c r="D124" s="142" t="s">
        <v>427</v>
      </c>
      <c r="E124" s="142" t="s">
        <v>427</v>
      </c>
      <c r="F124" s="145">
        <v>0</v>
      </c>
      <c r="G124" s="145"/>
      <c r="H124" s="126"/>
      <c r="I124" s="43"/>
      <c r="J124" s="133"/>
      <c r="K124" s="133">
        <v>1</v>
      </c>
      <c r="L124" s="126">
        <v>1</v>
      </c>
      <c r="M124" s="43"/>
      <c r="N124" s="43"/>
      <c r="O124" s="48"/>
      <c r="P124" s="48"/>
      <c r="Q124" s="48"/>
      <c r="R124" s="42"/>
      <c r="S124" s="43"/>
      <c r="T124" s="145">
        <v>2</v>
      </c>
      <c r="U124" s="145"/>
      <c r="V124" s="44"/>
      <c r="W124" s="44"/>
      <c r="X124" s="127">
        <f t="shared" si="8"/>
        <v>2</v>
      </c>
      <c r="Y124" s="150">
        <f t="shared" si="10"/>
        <v>0</v>
      </c>
      <c r="Z124" s="150">
        <f t="shared" si="11"/>
        <v>2</v>
      </c>
      <c r="AA124" s="128">
        <f t="shared" si="12"/>
        <v>4</v>
      </c>
      <c r="AB124" s="129"/>
      <c r="AC124" s="135"/>
      <c r="AD124" s="135"/>
      <c r="AE124" s="130" t="str">
        <f t="shared" si="13"/>
        <v> </v>
      </c>
      <c r="AF124" s="130">
        <f t="shared" si="9"/>
        <v>4</v>
      </c>
      <c r="AG124" s="130">
        <f t="shared" si="14"/>
        <v>4</v>
      </c>
      <c r="AH124" s="131" t="str">
        <f t="shared" si="15"/>
        <v>nije polagao</v>
      </c>
      <c r="AI124" s="49"/>
      <c r="AJ124" s="56"/>
      <c r="AK124" s="56"/>
    </row>
    <row r="125" spans="1:37" ht="15">
      <c r="A125" s="143" t="s">
        <v>428</v>
      </c>
      <c r="B125" s="142" t="s">
        <v>171</v>
      </c>
      <c r="C125" s="142" t="s">
        <v>100</v>
      </c>
      <c r="D125" s="142" t="s">
        <v>429</v>
      </c>
      <c r="E125" s="142" t="s">
        <v>429</v>
      </c>
      <c r="F125" s="147"/>
      <c r="G125" s="147"/>
      <c r="H125" s="121"/>
      <c r="I125" s="43"/>
      <c r="J125" s="123"/>
      <c r="K125" s="123"/>
      <c r="L125" s="121"/>
      <c r="M125" s="43"/>
      <c r="N125" s="43"/>
      <c r="O125" s="48"/>
      <c r="P125" s="48"/>
      <c r="Q125" s="48"/>
      <c r="R125" s="42"/>
      <c r="S125" s="43"/>
      <c r="T125" s="147"/>
      <c r="U125" s="147"/>
      <c r="V125" s="44"/>
      <c r="W125" s="44"/>
      <c r="X125" s="127">
        <f t="shared" si="8"/>
        <v>0</v>
      </c>
      <c r="Y125" s="150">
        <f t="shared" si="10"/>
        <v>0</v>
      </c>
      <c r="Z125" s="150">
        <f t="shared" si="11"/>
        <v>0</v>
      </c>
      <c r="AA125" s="128">
        <f t="shared" si="12"/>
        <v>0</v>
      </c>
      <c r="AB125" s="129"/>
      <c r="AC125" s="135"/>
      <c r="AD125" s="135"/>
      <c r="AE125" s="130" t="str">
        <f t="shared" si="13"/>
        <v> </v>
      </c>
      <c r="AF125" s="130">
        <f t="shared" si="9"/>
        <v>0</v>
      </c>
      <c r="AG125" s="130">
        <f t="shared" si="14"/>
        <v>0</v>
      </c>
      <c r="AH125" s="131" t="str">
        <f t="shared" si="15"/>
        <v>nije polagao</v>
      </c>
      <c r="AI125" s="49"/>
      <c r="AJ125" s="56"/>
      <c r="AK125" s="56"/>
    </row>
    <row r="126" spans="1:37" ht="15">
      <c r="A126" s="143" t="s">
        <v>430</v>
      </c>
      <c r="B126" s="142" t="s">
        <v>171</v>
      </c>
      <c r="C126" s="142" t="s">
        <v>431</v>
      </c>
      <c r="D126" s="142" t="s">
        <v>432</v>
      </c>
      <c r="E126" s="142" t="s">
        <v>432</v>
      </c>
      <c r="F126" s="145">
        <v>14</v>
      </c>
      <c r="G126" s="145"/>
      <c r="H126" s="121"/>
      <c r="I126" s="43"/>
      <c r="J126" s="123">
        <v>1</v>
      </c>
      <c r="K126" s="123">
        <v>1</v>
      </c>
      <c r="L126" s="121">
        <v>1</v>
      </c>
      <c r="M126" s="43">
        <v>1</v>
      </c>
      <c r="N126" s="43">
        <v>1</v>
      </c>
      <c r="O126" s="48"/>
      <c r="P126" s="48"/>
      <c r="Q126" s="48"/>
      <c r="R126" s="42"/>
      <c r="S126" s="43"/>
      <c r="T126" s="145">
        <v>19</v>
      </c>
      <c r="U126" s="145"/>
      <c r="V126" s="44"/>
      <c r="W126" s="44"/>
      <c r="X126" s="127">
        <f t="shared" si="8"/>
        <v>5</v>
      </c>
      <c r="Y126" s="150">
        <f t="shared" si="10"/>
        <v>14</v>
      </c>
      <c r="Z126" s="150">
        <f t="shared" si="11"/>
        <v>19</v>
      </c>
      <c r="AA126" s="128">
        <f t="shared" si="12"/>
        <v>38</v>
      </c>
      <c r="AB126" s="129">
        <v>46</v>
      </c>
      <c r="AC126" s="135"/>
      <c r="AD126" s="135"/>
      <c r="AE126" s="130">
        <f t="shared" si="13"/>
        <v>46</v>
      </c>
      <c r="AF126" s="130">
        <f t="shared" si="9"/>
        <v>84</v>
      </c>
      <c r="AG126" s="130">
        <f t="shared" si="14"/>
        <v>84</v>
      </c>
      <c r="AH126" s="131" t="str">
        <f t="shared" si="15"/>
        <v>B</v>
      </c>
      <c r="AI126" s="49"/>
      <c r="AJ126" s="56"/>
      <c r="AK126" s="56"/>
    </row>
    <row r="127" spans="1:37" ht="15">
      <c r="A127" s="143" t="s">
        <v>433</v>
      </c>
      <c r="B127" s="142" t="s">
        <v>171</v>
      </c>
      <c r="C127" s="142" t="s">
        <v>434</v>
      </c>
      <c r="D127" s="142" t="s">
        <v>77</v>
      </c>
      <c r="E127" s="142" t="s">
        <v>77</v>
      </c>
      <c r="F127" s="147">
        <v>1.5</v>
      </c>
      <c r="G127" s="147">
        <v>11</v>
      </c>
      <c r="H127" s="121"/>
      <c r="I127" s="43"/>
      <c r="J127" s="123"/>
      <c r="K127" s="123">
        <v>1</v>
      </c>
      <c r="L127" s="121"/>
      <c r="M127" s="43"/>
      <c r="N127" s="43"/>
      <c r="O127" s="48"/>
      <c r="P127" s="48"/>
      <c r="Q127" s="48"/>
      <c r="R127" s="42"/>
      <c r="S127" s="43"/>
      <c r="T127" s="147">
        <v>2.5</v>
      </c>
      <c r="U127" s="147"/>
      <c r="V127" s="44"/>
      <c r="W127" s="44"/>
      <c r="X127" s="127">
        <f t="shared" si="8"/>
        <v>1</v>
      </c>
      <c r="Y127" s="150">
        <f t="shared" si="10"/>
        <v>11</v>
      </c>
      <c r="Z127" s="150">
        <f t="shared" si="11"/>
        <v>2.5</v>
      </c>
      <c r="AA127" s="128">
        <f t="shared" si="12"/>
        <v>14.5</v>
      </c>
      <c r="AB127" s="129">
        <v>0</v>
      </c>
      <c r="AC127" s="135"/>
      <c r="AD127" s="135"/>
      <c r="AE127" s="130">
        <f t="shared" si="13"/>
        <v>0</v>
      </c>
      <c r="AF127" s="130">
        <f t="shared" si="9"/>
        <v>14.5</v>
      </c>
      <c r="AG127" s="130">
        <f t="shared" si="14"/>
        <v>14.5</v>
      </c>
      <c r="AH127" s="131" t="str">
        <f t="shared" si="15"/>
        <v>F</v>
      </c>
      <c r="AI127" s="49"/>
      <c r="AJ127" s="56"/>
      <c r="AK127" s="56"/>
    </row>
    <row r="128" spans="1:37" ht="15">
      <c r="A128" s="143" t="s">
        <v>199</v>
      </c>
      <c r="B128" s="142" t="s">
        <v>435</v>
      </c>
      <c r="C128" s="142" t="s">
        <v>130</v>
      </c>
      <c r="D128" s="142" t="s">
        <v>131</v>
      </c>
      <c r="E128" s="142" t="s">
        <v>131</v>
      </c>
      <c r="F128" s="145"/>
      <c r="G128" s="145"/>
      <c r="H128" s="126"/>
      <c r="I128" s="43"/>
      <c r="J128" s="133"/>
      <c r="K128" s="133"/>
      <c r="L128" s="126"/>
      <c r="M128" s="43"/>
      <c r="N128" s="43">
        <v>1</v>
      </c>
      <c r="O128" s="48"/>
      <c r="P128" s="48"/>
      <c r="Q128" s="48"/>
      <c r="R128" s="42"/>
      <c r="S128" s="43"/>
      <c r="T128" s="145"/>
      <c r="U128" s="145"/>
      <c r="V128" s="44"/>
      <c r="W128" s="44"/>
      <c r="X128" s="127">
        <f t="shared" si="8"/>
        <v>1</v>
      </c>
      <c r="Y128" s="150">
        <f t="shared" si="10"/>
        <v>0</v>
      </c>
      <c r="Z128" s="150">
        <f t="shared" si="11"/>
        <v>0</v>
      </c>
      <c r="AA128" s="128">
        <f t="shared" si="12"/>
        <v>1</v>
      </c>
      <c r="AB128" s="129">
        <v>0</v>
      </c>
      <c r="AC128" s="135"/>
      <c r="AD128" s="135"/>
      <c r="AE128" s="130">
        <f t="shared" si="13"/>
        <v>0</v>
      </c>
      <c r="AF128" s="130">
        <f t="shared" si="9"/>
        <v>1</v>
      </c>
      <c r="AG128" s="130">
        <f t="shared" si="14"/>
        <v>1</v>
      </c>
      <c r="AH128" s="131" t="str">
        <f t="shared" si="15"/>
        <v>F</v>
      </c>
      <c r="AI128" s="49"/>
      <c r="AJ128" s="56"/>
      <c r="AK128" s="56"/>
    </row>
    <row r="129" spans="1:37" ht="15">
      <c r="A129" s="143" t="s">
        <v>245</v>
      </c>
      <c r="B129" s="142" t="s">
        <v>435</v>
      </c>
      <c r="C129" s="142" t="s">
        <v>138</v>
      </c>
      <c r="D129" s="142" t="s">
        <v>139</v>
      </c>
      <c r="E129" s="142" t="s">
        <v>139</v>
      </c>
      <c r="F129" s="147"/>
      <c r="G129" s="147"/>
      <c r="H129" s="126"/>
      <c r="I129" s="43"/>
      <c r="J129" s="133"/>
      <c r="K129" s="133"/>
      <c r="L129" s="126"/>
      <c r="M129" s="43"/>
      <c r="N129" s="43"/>
      <c r="O129" s="48"/>
      <c r="P129" s="48"/>
      <c r="Q129" s="48"/>
      <c r="R129" s="42"/>
      <c r="S129" s="43"/>
      <c r="T129" s="147"/>
      <c r="U129" s="147"/>
      <c r="V129" s="44"/>
      <c r="W129" s="44"/>
      <c r="X129" s="127">
        <f t="shared" si="8"/>
        <v>0</v>
      </c>
      <c r="Y129" s="150">
        <f t="shared" si="10"/>
        <v>0</v>
      </c>
      <c r="Z129" s="150">
        <f t="shared" si="11"/>
        <v>0</v>
      </c>
      <c r="AA129" s="128">
        <f t="shared" si="12"/>
        <v>0</v>
      </c>
      <c r="AB129" s="129"/>
      <c r="AC129" s="135"/>
      <c r="AD129" s="135"/>
      <c r="AE129" s="130" t="str">
        <f t="shared" si="13"/>
        <v> </v>
      </c>
      <c r="AF129" s="130">
        <f t="shared" si="9"/>
        <v>0</v>
      </c>
      <c r="AG129" s="130">
        <f t="shared" si="14"/>
        <v>0</v>
      </c>
      <c r="AH129" s="131" t="str">
        <f t="shared" si="15"/>
        <v>nije polagao</v>
      </c>
      <c r="AI129" s="49"/>
      <c r="AJ129" s="56"/>
      <c r="AK129" s="56"/>
    </row>
    <row r="130" spans="1:37" ht="15">
      <c r="A130" s="143" t="s">
        <v>247</v>
      </c>
      <c r="B130" s="142" t="s">
        <v>435</v>
      </c>
      <c r="C130" s="142" t="s">
        <v>140</v>
      </c>
      <c r="D130" s="142" t="s">
        <v>141</v>
      </c>
      <c r="E130" s="142" t="s">
        <v>141</v>
      </c>
      <c r="F130" s="145">
        <v>8.5</v>
      </c>
      <c r="G130" s="145"/>
      <c r="H130" s="126"/>
      <c r="I130" s="43"/>
      <c r="J130" s="133"/>
      <c r="K130" s="133"/>
      <c r="L130" s="126"/>
      <c r="M130" s="43"/>
      <c r="N130" s="43"/>
      <c r="O130" s="48"/>
      <c r="P130" s="48"/>
      <c r="Q130" s="48"/>
      <c r="R130" s="42"/>
      <c r="S130" s="43"/>
      <c r="T130" s="145"/>
      <c r="U130" s="145"/>
      <c r="V130" s="44"/>
      <c r="W130" s="44"/>
      <c r="X130" s="127">
        <f aca="true" t="shared" si="16" ref="X130:X142">SUM(I130:N130)</f>
        <v>0</v>
      </c>
      <c r="Y130" s="150">
        <f t="shared" si="10"/>
        <v>8.5</v>
      </c>
      <c r="Z130" s="150">
        <f t="shared" si="11"/>
        <v>0</v>
      </c>
      <c r="AA130" s="128">
        <f t="shared" si="12"/>
        <v>8.5</v>
      </c>
      <c r="AB130" s="129"/>
      <c r="AC130" s="135"/>
      <c r="AD130" s="135"/>
      <c r="AE130" s="130" t="str">
        <f t="shared" si="13"/>
        <v> </v>
      </c>
      <c r="AF130" s="130">
        <f aca="true" t="shared" si="17" ref="AF130:AF142">AA130+AB130</f>
        <v>8.5</v>
      </c>
      <c r="AG130" s="130">
        <f t="shared" si="14"/>
        <v>8.5</v>
      </c>
      <c r="AH130" s="131" t="str">
        <f t="shared" si="15"/>
        <v>nije polagao</v>
      </c>
      <c r="AI130" s="49"/>
      <c r="AJ130" s="56"/>
      <c r="AK130" s="56"/>
    </row>
    <row r="131" spans="1:35" ht="15">
      <c r="A131" s="143" t="s">
        <v>309</v>
      </c>
      <c r="B131" s="142" t="s">
        <v>435</v>
      </c>
      <c r="C131" s="142" t="s">
        <v>132</v>
      </c>
      <c r="D131" s="142" t="s">
        <v>79</v>
      </c>
      <c r="E131" s="142" t="s">
        <v>79</v>
      </c>
      <c r="F131" s="147"/>
      <c r="G131" s="147"/>
      <c r="H131" s="126"/>
      <c r="I131" s="137"/>
      <c r="J131" s="133"/>
      <c r="K131" s="133"/>
      <c r="L131" s="126"/>
      <c r="M131" s="48"/>
      <c r="N131" s="48"/>
      <c r="O131" s="48"/>
      <c r="P131" s="48"/>
      <c r="Q131" s="48"/>
      <c r="R131" s="48"/>
      <c r="S131" s="48"/>
      <c r="T131" s="147"/>
      <c r="U131" s="147"/>
      <c r="V131" s="62"/>
      <c r="W131" s="62"/>
      <c r="X131" s="127">
        <f t="shared" si="16"/>
        <v>0</v>
      </c>
      <c r="Y131" s="150">
        <f aca="true" t="shared" si="18" ref="Y131:Y136">IF(ISNUMBER(H131),H131,IF(ISNUMBER(G131),G131,F131))</f>
        <v>0</v>
      </c>
      <c r="Z131" s="150">
        <f aca="true" t="shared" si="19" ref="Z131:Z136">IF(ISNUMBER(W131),W131,IF(ISNUMBER(U131),U131,T131))</f>
        <v>0</v>
      </c>
      <c r="AA131" s="128">
        <f aca="true" t="shared" si="20" ref="AA131:AA136">SUM(X131:Z131)</f>
        <v>0</v>
      </c>
      <c r="AB131" s="138"/>
      <c r="AC131" s="139"/>
      <c r="AD131" s="139"/>
      <c r="AE131" s="130" t="str">
        <f aca="true" t="shared" si="21" ref="AE131:AE136">IF(ISNUMBER(AD131),AD131,IF(ISNUMBER(AC131),AC131,IF(ISNUMBER(AB131),AB131," ")))</f>
        <v> </v>
      </c>
      <c r="AF131" s="130">
        <f t="shared" si="17"/>
        <v>0</v>
      </c>
      <c r="AG131" s="130">
        <f aca="true" t="shared" si="22" ref="AG131:AG136">IF(ISNUMBER(AE131),AE131,0)+AA131</f>
        <v>0</v>
      </c>
      <c r="AH131" s="131" t="str">
        <f aca="true" t="shared" si="23" ref="AH131:AH136">IF(ISNUMBER(AE131),IF(AG131&gt;=90,"A",IF(AG131&gt;=80,"B",IF(AG131&gt;=70,"C",IF(AG131&gt;=60,"D",IF(AG131&gt;=50,"E","F"))))),IF(ISNUMBER(AB131),IF(AF131&gt;=90,"A",IF(AF131&gt;=80,"B",IF(AF131&gt;=70,"C",IF(AF131&gt;=60,"D",IF(AF131&gt;=50,"E","F"))))),"nije polagao"))</f>
        <v>nije polagao</v>
      </c>
      <c r="AI131" s="50"/>
    </row>
    <row r="132" spans="1:37" ht="15">
      <c r="A132" s="143" t="s">
        <v>316</v>
      </c>
      <c r="B132" s="142" t="s">
        <v>435</v>
      </c>
      <c r="C132" s="142" t="s">
        <v>84</v>
      </c>
      <c r="D132" s="142" t="s">
        <v>146</v>
      </c>
      <c r="E132" s="142" t="s">
        <v>146</v>
      </c>
      <c r="F132" s="145"/>
      <c r="G132" s="145"/>
      <c r="H132" s="121"/>
      <c r="I132" s="43"/>
      <c r="J132" s="123"/>
      <c r="K132" s="123"/>
      <c r="L132" s="121"/>
      <c r="M132" s="43"/>
      <c r="N132" s="43"/>
      <c r="O132" s="48"/>
      <c r="P132" s="48"/>
      <c r="Q132" s="48"/>
      <c r="R132" s="42"/>
      <c r="S132" s="43"/>
      <c r="T132" s="145"/>
      <c r="U132" s="145"/>
      <c r="V132" s="44"/>
      <c r="W132" s="44"/>
      <c r="X132" s="127">
        <f t="shared" si="16"/>
        <v>0</v>
      </c>
      <c r="Y132" s="150">
        <f t="shared" si="18"/>
        <v>0</v>
      </c>
      <c r="Z132" s="150">
        <f t="shared" si="19"/>
        <v>0</v>
      </c>
      <c r="AA132" s="128">
        <f t="shared" si="20"/>
        <v>0</v>
      </c>
      <c r="AB132" s="129"/>
      <c r="AC132" s="135"/>
      <c r="AD132" s="135"/>
      <c r="AE132" s="130" t="str">
        <f t="shared" si="21"/>
        <v> </v>
      </c>
      <c r="AF132" s="130">
        <f t="shared" si="17"/>
        <v>0</v>
      </c>
      <c r="AG132" s="130">
        <f t="shared" si="22"/>
        <v>0</v>
      </c>
      <c r="AH132" s="131" t="str">
        <f t="shared" si="23"/>
        <v>nije polagao</v>
      </c>
      <c r="AI132" s="49"/>
      <c r="AJ132" s="56"/>
      <c r="AK132" s="56"/>
    </row>
    <row r="133" spans="1:35" ht="15">
      <c r="A133" s="143" t="s">
        <v>336</v>
      </c>
      <c r="B133" s="142" t="s">
        <v>435</v>
      </c>
      <c r="C133" s="142" t="s">
        <v>147</v>
      </c>
      <c r="D133" s="142" t="s">
        <v>83</v>
      </c>
      <c r="E133" s="142" t="s">
        <v>83</v>
      </c>
      <c r="F133" s="147">
        <v>21</v>
      </c>
      <c r="G133" s="147"/>
      <c r="H133" s="121"/>
      <c r="I133" s="137"/>
      <c r="J133" s="121"/>
      <c r="K133" s="121">
        <v>1</v>
      </c>
      <c r="L133" s="121"/>
      <c r="M133" s="48"/>
      <c r="N133" s="48"/>
      <c r="O133" s="48"/>
      <c r="P133" s="48"/>
      <c r="Q133" s="48"/>
      <c r="R133" s="48"/>
      <c r="S133" s="48"/>
      <c r="T133" s="147"/>
      <c r="U133" s="147">
        <v>0</v>
      </c>
      <c r="V133" s="62"/>
      <c r="W133" s="62"/>
      <c r="X133" s="127">
        <f t="shared" si="16"/>
        <v>1</v>
      </c>
      <c r="Y133" s="150">
        <f t="shared" si="18"/>
        <v>21</v>
      </c>
      <c r="Z133" s="150">
        <f t="shared" si="19"/>
        <v>0</v>
      </c>
      <c r="AA133" s="128">
        <f t="shared" si="20"/>
        <v>22</v>
      </c>
      <c r="AB133" s="138">
        <v>38.5</v>
      </c>
      <c r="AC133" s="130"/>
      <c r="AD133" s="139"/>
      <c r="AE133" s="130">
        <f t="shared" si="21"/>
        <v>38.5</v>
      </c>
      <c r="AF133" s="130">
        <f t="shared" si="17"/>
        <v>60.5</v>
      </c>
      <c r="AG133" s="130">
        <f t="shared" si="22"/>
        <v>60.5</v>
      </c>
      <c r="AH133" s="131" t="str">
        <f t="shared" si="23"/>
        <v>D</v>
      </c>
      <c r="AI133" s="50"/>
    </row>
    <row r="134" spans="1:37" ht="15">
      <c r="A134" s="143" t="s">
        <v>354</v>
      </c>
      <c r="B134" s="142" t="s">
        <v>435</v>
      </c>
      <c r="C134" s="142" t="s">
        <v>112</v>
      </c>
      <c r="D134" s="142" t="s">
        <v>95</v>
      </c>
      <c r="E134" s="142" t="s">
        <v>95</v>
      </c>
      <c r="F134" s="145">
        <v>9.5</v>
      </c>
      <c r="G134" s="145"/>
      <c r="H134" s="121"/>
      <c r="I134" s="43"/>
      <c r="J134" s="123">
        <v>1</v>
      </c>
      <c r="K134" s="123"/>
      <c r="L134" s="121"/>
      <c r="M134" s="43"/>
      <c r="N134" s="43"/>
      <c r="O134" s="48"/>
      <c r="P134" s="48"/>
      <c r="Q134" s="48"/>
      <c r="R134" s="42"/>
      <c r="S134" s="43"/>
      <c r="T134" s="145">
        <v>0</v>
      </c>
      <c r="U134" s="145"/>
      <c r="V134" s="44"/>
      <c r="W134" s="44"/>
      <c r="X134" s="127">
        <f t="shared" si="16"/>
        <v>1</v>
      </c>
      <c r="Y134" s="150">
        <f t="shared" si="18"/>
        <v>9.5</v>
      </c>
      <c r="Z134" s="150">
        <f t="shared" si="19"/>
        <v>0</v>
      </c>
      <c r="AA134" s="128">
        <f t="shared" si="20"/>
        <v>10.5</v>
      </c>
      <c r="AB134" s="129"/>
      <c r="AC134" s="135"/>
      <c r="AD134" s="135"/>
      <c r="AE134" s="130" t="str">
        <f t="shared" si="21"/>
        <v> </v>
      </c>
      <c r="AF134" s="130">
        <f t="shared" si="17"/>
        <v>10.5</v>
      </c>
      <c r="AG134" s="130">
        <f t="shared" si="22"/>
        <v>10.5</v>
      </c>
      <c r="AH134" s="131" t="str">
        <f t="shared" si="23"/>
        <v>nije polagao</v>
      </c>
      <c r="AI134" s="49"/>
      <c r="AJ134" s="56"/>
      <c r="AK134" s="56"/>
    </row>
    <row r="135" spans="1:37" ht="15">
      <c r="A135" s="143" t="s">
        <v>358</v>
      </c>
      <c r="B135" s="142" t="s">
        <v>435</v>
      </c>
      <c r="C135" s="142" t="s">
        <v>113</v>
      </c>
      <c r="D135" s="142" t="s">
        <v>149</v>
      </c>
      <c r="E135" s="142" t="s">
        <v>149</v>
      </c>
      <c r="F135" s="147"/>
      <c r="G135" s="147"/>
      <c r="H135" s="121"/>
      <c r="I135" s="43"/>
      <c r="J135" s="123"/>
      <c r="K135" s="123"/>
      <c r="L135" s="121"/>
      <c r="M135" s="43"/>
      <c r="N135" s="43"/>
      <c r="O135" s="48"/>
      <c r="P135" s="48"/>
      <c r="Q135" s="48"/>
      <c r="R135" s="42"/>
      <c r="S135" s="43"/>
      <c r="T135" s="147"/>
      <c r="U135" s="147"/>
      <c r="V135" s="44"/>
      <c r="W135" s="44"/>
      <c r="X135" s="127">
        <f t="shared" si="16"/>
        <v>0</v>
      </c>
      <c r="Y135" s="150">
        <f t="shared" si="18"/>
        <v>0</v>
      </c>
      <c r="Z135" s="150">
        <f t="shared" si="19"/>
        <v>0</v>
      </c>
      <c r="AA135" s="128">
        <f t="shared" si="20"/>
        <v>0</v>
      </c>
      <c r="AB135" s="129"/>
      <c r="AC135" s="135"/>
      <c r="AD135" s="135"/>
      <c r="AE135" s="130" t="str">
        <f t="shared" si="21"/>
        <v> </v>
      </c>
      <c r="AF135" s="132">
        <f t="shared" si="17"/>
        <v>0</v>
      </c>
      <c r="AG135" s="130">
        <f t="shared" si="22"/>
        <v>0</v>
      </c>
      <c r="AH135" s="131" t="str">
        <f t="shared" si="23"/>
        <v>nije polagao</v>
      </c>
      <c r="AI135" s="49"/>
      <c r="AJ135" s="56"/>
      <c r="AK135" s="56"/>
    </row>
    <row r="136" spans="1:35" ht="15">
      <c r="A136" s="143" t="s">
        <v>369</v>
      </c>
      <c r="B136" s="142" t="s">
        <v>435</v>
      </c>
      <c r="C136" s="142" t="s">
        <v>129</v>
      </c>
      <c r="D136" s="142" t="s">
        <v>152</v>
      </c>
      <c r="E136" s="142" t="s">
        <v>152</v>
      </c>
      <c r="F136" s="145"/>
      <c r="G136" s="145"/>
      <c r="H136" s="126"/>
      <c r="I136" s="48"/>
      <c r="J136" s="133"/>
      <c r="K136" s="133"/>
      <c r="L136" s="126"/>
      <c r="M136" s="48"/>
      <c r="N136" s="48"/>
      <c r="O136" s="48"/>
      <c r="P136" s="48"/>
      <c r="Q136" s="48"/>
      <c r="R136" s="48"/>
      <c r="S136" s="48"/>
      <c r="T136" s="145"/>
      <c r="U136" s="145"/>
      <c r="V136" s="44"/>
      <c r="W136" s="44"/>
      <c r="X136" s="127">
        <f t="shared" si="16"/>
        <v>0</v>
      </c>
      <c r="Y136" s="150">
        <f t="shared" si="18"/>
        <v>0</v>
      </c>
      <c r="Z136" s="150">
        <f t="shared" si="19"/>
        <v>0</v>
      </c>
      <c r="AA136" s="128">
        <f t="shared" si="20"/>
        <v>0</v>
      </c>
      <c r="AB136" s="140"/>
      <c r="AC136" s="141"/>
      <c r="AD136" s="141"/>
      <c r="AE136" s="130" t="str">
        <f t="shared" si="21"/>
        <v> </v>
      </c>
      <c r="AF136" s="130">
        <f t="shared" si="17"/>
        <v>0</v>
      </c>
      <c r="AG136" s="130">
        <f t="shared" si="22"/>
        <v>0</v>
      </c>
      <c r="AH136" s="131" t="str">
        <f t="shared" si="23"/>
        <v>nije polagao</v>
      </c>
      <c r="AI136" s="50"/>
    </row>
    <row r="137" spans="1:35" ht="15">
      <c r="A137" s="143" t="s">
        <v>397</v>
      </c>
      <c r="B137" s="142" t="s">
        <v>435</v>
      </c>
      <c r="C137" s="142" t="s">
        <v>90</v>
      </c>
      <c r="D137" s="142" t="s">
        <v>159</v>
      </c>
      <c r="E137" s="142" t="s">
        <v>159</v>
      </c>
      <c r="F137" s="147"/>
      <c r="G137" s="147">
        <v>18.5</v>
      </c>
      <c r="H137" s="126"/>
      <c r="I137" s="48"/>
      <c r="J137" s="133">
        <v>1</v>
      </c>
      <c r="K137" s="133">
        <v>1</v>
      </c>
      <c r="L137" s="126"/>
      <c r="M137" s="48"/>
      <c r="N137" s="48"/>
      <c r="O137" s="48"/>
      <c r="P137" s="48"/>
      <c r="Q137" s="48"/>
      <c r="R137" s="48"/>
      <c r="S137" s="48"/>
      <c r="T137" s="147">
        <v>18</v>
      </c>
      <c r="U137" s="147"/>
      <c r="V137" s="44"/>
      <c r="W137" s="44"/>
      <c r="X137" s="127">
        <f>SUM(I137:N137)</f>
        <v>2</v>
      </c>
      <c r="Y137" s="150">
        <f>IF(ISNUMBER(H137),H137,IF(ISNUMBER(#REF!),#REF!,F137))</f>
        <v>0</v>
      </c>
      <c r="Z137" s="150">
        <f aca="true" t="shared" si="24" ref="Z137:Z142">IF(ISNUMBER(W137),W137,IF(ISNUMBER(U137),U137,T137))</f>
        <v>18</v>
      </c>
      <c r="AA137" s="128">
        <f aca="true" t="shared" si="25" ref="AA137:AA142">SUM(X137:Z137)</f>
        <v>20</v>
      </c>
      <c r="AB137" s="140">
        <v>43</v>
      </c>
      <c r="AC137" s="141"/>
      <c r="AD137" s="141"/>
      <c r="AE137" s="130">
        <f aca="true" t="shared" si="26" ref="AE137:AE142">IF(ISNUMBER(AD137),AD137,IF(ISNUMBER(AC137),AC137,IF(ISNUMBER(AB137),AB137," ")))</f>
        <v>43</v>
      </c>
      <c r="AF137" s="130">
        <f t="shared" si="17"/>
        <v>63</v>
      </c>
      <c r="AG137" s="130">
        <f aca="true" t="shared" si="27" ref="AG137:AG142">IF(ISNUMBER(AE137),AE137,0)+AA137</f>
        <v>63</v>
      </c>
      <c r="AH137" s="131" t="str">
        <f aca="true" t="shared" si="28" ref="AH137:AH142">IF(ISNUMBER(AE137),IF(AG137&gt;=90,"A",IF(AG137&gt;=80,"B",IF(AG137&gt;=70,"C",IF(AG137&gt;=60,"D",IF(AG137&gt;=50,"E","F"))))),IF(ISNUMBER(AB137),IF(AF137&gt;=90,"A",IF(AF137&gt;=80,"B",IF(AF137&gt;=70,"C",IF(AF137&gt;=60,"D",IF(AF137&gt;=50,"E","F"))))),"nije polagao"))</f>
        <v>D</v>
      </c>
      <c r="AI137" s="50"/>
    </row>
    <row r="138" spans="1:35" ht="15">
      <c r="A138" s="143">
        <v>14</v>
      </c>
      <c r="B138" s="142">
        <v>2016</v>
      </c>
      <c r="C138" s="142" t="s">
        <v>436</v>
      </c>
      <c r="D138" s="142" t="s">
        <v>79</v>
      </c>
      <c r="E138" s="142"/>
      <c r="F138" s="147"/>
      <c r="G138" s="147"/>
      <c r="H138" s="126"/>
      <c r="I138" s="48"/>
      <c r="J138" s="133"/>
      <c r="K138" s="133"/>
      <c r="L138" s="126"/>
      <c r="M138" s="48"/>
      <c r="N138" s="48"/>
      <c r="O138" s="48"/>
      <c r="P138" s="48"/>
      <c r="Q138" s="48"/>
      <c r="R138" s="48"/>
      <c r="S138" s="48"/>
      <c r="T138" s="147"/>
      <c r="U138" s="147">
        <v>13.5</v>
      </c>
      <c r="V138" s="44"/>
      <c r="W138" s="44"/>
      <c r="X138" s="127">
        <f>SUM(I138:N138)</f>
        <v>0</v>
      </c>
      <c r="Y138" s="150">
        <f>IF(ISNUMBER(H138),H138,IF(ISNUMBER(#REF!),#REF!,F138))</f>
        <v>0</v>
      </c>
      <c r="Z138" s="150">
        <f t="shared" si="24"/>
        <v>13.5</v>
      </c>
      <c r="AA138" s="128">
        <f t="shared" si="25"/>
        <v>13.5</v>
      </c>
      <c r="AB138" s="140">
        <v>27</v>
      </c>
      <c r="AC138" s="141"/>
      <c r="AD138" s="141"/>
      <c r="AE138" s="130">
        <f t="shared" si="26"/>
        <v>27</v>
      </c>
      <c r="AF138" s="130">
        <f t="shared" si="17"/>
        <v>40.5</v>
      </c>
      <c r="AG138" s="130">
        <f t="shared" si="27"/>
        <v>40.5</v>
      </c>
      <c r="AH138" s="131" t="str">
        <f t="shared" si="28"/>
        <v>F</v>
      </c>
      <c r="AI138" s="50"/>
    </row>
    <row r="139" spans="1:35" ht="15">
      <c r="A139" s="143">
        <v>32</v>
      </c>
      <c r="B139" s="142">
        <v>2016</v>
      </c>
      <c r="C139" s="142" t="s">
        <v>437</v>
      </c>
      <c r="D139" s="142" t="s">
        <v>438</v>
      </c>
      <c r="E139" s="142"/>
      <c r="F139" s="147">
        <v>15</v>
      </c>
      <c r="G139" s="147"/>
      <c r="H139" s="126"/>
      <c r="I139" s="48"/>
      <c r="J139" s="133">
        <v>1</v>
      </c>
      <c r="K139" s="133">
        <v>1</v>
      </c>
      <c r="L139" s="126">
        <v>1</v>
      </c>
      <c r="M139" s="48">
        <v>1</v>
      </c>
      <c r="N139" s="48">
        <v>1</v>
      </c>
      <c r="O139" s="48"/>
      <c r="P139" s="48"/>
      <c r="Q139" s="48"/>
      <c r="R139" s="48"/>
      <c r="S139" s="48"/>
      <c r="T139" s="147">
        <v>15</v>
      </c>
      <c r="U139" s="147"/>
      <c r="V139" s="44"/>
      <c r="W139" s="44"/>
      <c r="X139" s="127">
        <f>SUM(I139:N139)</f>
        <v>5</v>
      </c>
      <c r="Y139" s="150">
        <f>IF(ISNUMBER(H139),H139,IF(ISNUMBER(#REF!),#REF!,F139))</f>
        <v>15</v>
      </c>
      <c r="Z139" s="150">
        <f t="shared" si="24"/>
        <v>15</v>
      </c>
      <c r="AA139" s="128">
        <f t="shared" si="25"/>
        <v>35</v>
      </c>
      <c r="AB139" s="140">
        <v>40</v>
      </c>
      <c r="AC139" s="141"/>
      <c r="AD139" s="141"/>
      <c r="AE139" s="130">
        <f t="shared" si="26"/>
        <v>40</v>
      </c>
      <c r="AF139" s="130">
        <f t="shared" si="17"/>
        <v>75</v>
      </c>
      <c r="AG139" s="130">
        <f t="shared" si="27"/>
        <v>75</v>
      </c>
      <c r="AH139" s="131" t="str">
        <f t="shared" si="28"/>
        <v>C</v>
      </c>
      <c r="AI139" s="50"/>
    </row>
    <row r="140" spans="1:35" ht="15">
      <c r="A140" s="143">
        <v>76</v>
      </c>
      <c r="B140" s="142">
        <v>2016</v>
      </c>
      <c r="C140" s="142" t="s">
        <v>92</v>
      </c>
      <c r="D140" s="142" t="s">
        <v>439</v>
      </c>
      <c r="E140" s="142"/>
      <c r="F140" s="147"/>
      <c r="G140" s="147"/>
      <c r="H140" s="126"/>
      <c r="I140" s="48"/>
      <c r="J140" s="133"/>
      <c r="K140" s="133"/>
      <c r="L140" s="126"/>
      <c r="M140" s="48"/>
      <c r="N140" s="48"/>
      <c r="O140" s="48"/>
      <c r="P140" s="48"/>
      <c r="Q140" s="48"/>
      <c r="R140" s="48"/>
      <c r="S140" s="48"/>
      <c r="T140" s="147"/>
      <c r="U140" s="147">
        <v>13.5</v>
      </c>
      <c r="V140" s="44"/>
      <c r="W140" s="44"/>
      <c r="X140" s="127">
        <f>SUM(I140:N140)</f>
        <v>0</v>
      </c>
      <c r="Y140" s="150">
        <f>IF(ISNUMBER(H140),H140,IF(ISNUMBER(#REF!),#REF!,F140))</f>
        <v>0</v>
      </c>
      <c r="Z140" s="150">
        <f t="shared" si="24"/>
        <v>13.5</v>
      </c>
      <c r="AA140" s="128">
        <f t="shared" si="25"/>
        <v>13.5</v>
      </c>
      <c r="AB140" s="140">
        <v>13</v>
      </c>
      <c r="AC140" s="141"/>
      <c r="AD140" s="141"/>
      <c r="AE140" s="130">
        <f t="shared" si="26"/>
        <v>13</v>
      </c>
      <c r="AF140" s="130">
        <f t="shared" si="17"/>
        <v>26.5</v>
      </c>
      <c r="AG140" s="130">
        <f t="shared" si="27"/>
        <v>26.5</v>
      </c>
      <c r="AH140" s="131" t="str">
        <f t="shared" si="28"/>
        <v>F</v>
      </c>
      <c r="AI140" s="50"/>
    </row>
    <row r="141" spans="1:35" ht="15">
      <c r="A141" s="143">
        <v>2</v>
      </c>
      <c r="B141" s="142">
        <v>2015</v>
      </c>
      <c r="C141" s="142" t="s">
        <v>440</v>
      </c>
      <c r="D141" s="142" t="s">
        <v>441</v>
      </c>
      <c r="E141" s="142"/>
      <c r="F141" s="147">
        <v>10.5</v>
      </c>
      <c r="G141" s="147"/>
      <c r="H141" s="126"/>
      <c r="I141" s="48"/>
      <c r="J141" s="133"/>
      <c r="K141" s="133"/>
      <c r="L141" s="126"/>
      <c r="M141" s="48"/>
      <c r="N141" s="48"/>
      <c r="O141" s="48"/>
      <c r="P141" s="48"/>
      <c r="Q141" s="48"/>
      <c r="R141" s="48"/>
      <c r="S141" s="48"/>
      <c r="T141" s="147">
        <v>14.5</v>
      </c>
      <c r="U141" s="147"/>
      <c r="V141" s="44"/>
      <c r="W141" s="44"/>
      <c r="X141" s="127">
        <f>SUM(I141:N141)</f>
        <v>0</v>
      </c>
      <c r="Y141" s="150">
        <f>IF(ISNUMBER(H141),H141,IF(ISNUMBER(#REF!),#REF!,F141))</f>
        <v>10.5</v>
      </c>
      <c r="Z141" s="150">
        <f t="shared" si="24"/>
        <v>14.5</v>
      </c>
      <c r="AA141" s="128">
        <f t="shared" si="25"/>
        <v>25</v>
      </c>
      <c r="AB141" s="140">
        <v>14.5</v>
      </c>
      <c r="AC141" s="141"/>
      <c r="AD141" s="141"/>
      <c r="AE141" s="130">
        <f t="shared" si="26"/>
        <v>14.5</v>
      </c>
      <c r="AF141" s="130">
        <f t="shared" si="17"/>
        <v>39.5</v>
      </c>
      <c r="AG141" s="130">
        <f t="shared" si="27"/>
        <v>39.5</v>
      </c>
      <c r="AH141" s="131" t="str">
        <f t="shared" si="28"/>
        <v>F</v>
      </c>
      <c r="AI141" s="50"/>
    </row>
    <row r="142" spans="1:35" ht="15">
      <c r="A142" s="143" t="s">
        <v>425</v>
      </c>
      <c r="B142" s="142" t="s">
        <v>435</v>
      </c>
      <c r="C142" s="142" t="s">
        <v>100</v>
      </c>
      <c r="D142" s="142" t="s">
        <v>164</v>
      </c>
      <c r="E142" s="142" t="s">
        <v>164</v>
      </c>
      <c r="F142" s="145"/>
      <c r="G142" s="145"/>
      <c r="H142" s="121"/>
      <c r="I142" s="137"/>
      <c r="J142" s="123"/>
      <c r="K142" s="123"/>
      <c r="L142" s="121"/>
      <c r="M142" s="48"/>
      <c r="N142" s="48"/>
      <c r="O142" s="48"/>
      <c r="P142" s="48"/>
      <c r="Q142" s="48"/>
      <c r="R142" s="48"/>
      <c r="S142" s="48"/>
      <c r="T142" s="145"/>
      <c r="U142" s="145"/>
      <c r="V142" s="62"/>
      <c r="W142" s="62"/>
      <c r="X142" s="127">
        <f t="shared" si="16"/>
        <v>0</v>
      </c>
      <c r="Y142" s="150">
        <f>IF(ISNUMBER(H142),H142,IF(ISNUMBER(G142),G142,F142))</f>
        <v>0</v>
      </c>
      <c r="Z142" s="150">
        <f t="shared" si="24"/>
        <v>0</v>
      </c>
      <c r="AA142" s="128">
        <f t="shared" si="25"/>
        <v>0</v>
      </c>
      <c r="AB142" s="138"/>
      <c r="AC142" s="139"/>
      <c r="AD142" s="139"/>
      <c r="AE142" s="130" t="str">
        <f t="shared" si="26"/>
        <v> </v>
      </c>
      <c r="AF142" s="130">
        <f t="shared" si="17"/>
        <v>0</v>
      </c>
      <c r="AG142" s="130">
        <f t="shared" si="27"/>
        <v>0</v>
      </c>
      <c r="AH142" s="131" t="str">
        <f t="shared" si="28"/>
        <v>nije polagao</v>
      </c>
      <c r="AI142" s="50"/>
    </row>
    <row r="143" spans="6:33" ht="15">
      <c r="F143" s="148"/>
      <c r="AG143" s="71"/>
    </row>
    <row r="144" spans="6:7" ht="15">
      <c r="F144" s="148"/>
      <c r="G144" s="153"/>
    </row>
    <row r="145" spans="5:6" ht="15">
      <c r="E145" s="67" t="s">
        <v>124</v>
      </c>
      <c r="F145" s="149"/>
    </row>
    <row r="146" spans="5:6" ht="15">
      <c r="E146" s="67" t="s">
        <v>125</v>
      </c>
      <c r="F146" s="149">
        <f>COUNT(AB2:AB142)</f>
        <v>101</v>
      </c>
    </row>
    <row r="147" spans="5:6" ht="15">
      <c r="E147" s="67" t="s">
        <v>9</v>
      </c>
      <c r="F147" s="149">
        <f>COUNTIF(AH2:AH142,"=A")</f>
        <v>23</v>
      </c>
    </row>
    <row r="148" spans="5:6" ht="15">
      <c r="E148" s="67" t="s">
        <v>10</v>
      </c>
      <c r="F148" s="149">
        <f>COUNTIF(AH2:AH142,"=B")</f>
        <v>15</v>
      </c>
    </row>
    <row r="149" spans="5:6" ht="15">
      <c r="E149" s="67" t="s">
        <v>11</v>
      </c>
      <c r="F149" s="149">
        <f>COUNTIF(AH2:AH142,"=C")</f>
        <v>14</v>
      </c>
    </row>
    <row r="150" spans="5:6" ht="15">
      <c r="E150" s="67" t="s">
        <v>126</v>
      </c>
      <c r="F150" s="149">
        <f>COUNTIF(AH2:AH142,"=D")</f>
        <v>19</v>
      </c>
    </row>
    <row r="151" spans="5:6" ht="15">
      <c r="E151" s="67" t="s">
        <v>127</v>
      </c>
      <c r="F151" s="149">
        <f>COUNTIF(AH2:AH142,"=E")</f>
        <v>14</v>
      </c>
    </row>
    <row r="152" spans="5:6" ht="15">
      <c r="E152" s="67" t="s">
        <v>128</v>
      </c>
      <c r="F152" s="149">
        <f>COUNTIF(AH2:AH142,"=F")</f>
        <v>16</v>
      </c>
    </row>
    <row r="153" spans="5:6" ht="15">
      <c r="E153" s="68"/>
      <c r="F153" s="149"/>
    </row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</sheetData>
  <sheetProtection/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&amp;LMatematika u računarstvu - II semestar SPR&amp;R&amp;P/&amp;N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AA299"/>
  <sheetViews>
    <sheetView showZeros="0" zoomScalePageLayoutView="0" workbookViewId="0" topLeftCell="A166">
      <selection activeCell="K168" sqref="K168"/>
    </sheetView>
  </sheetViews>
  <sheetFormatPr defaultColWidth="9.140625" defaultRowHeight="12.75" zeroHeight="1"/>
  <cols>
    <col min="1" max="1" width="5.28125" style="22" customWidth="1"/>
    <col min="2" max="2" width="11.00390625" style="93" customWidth="1"/>
    <col min="3" max="3" width="19.140625" style="17" customWidth="1"/>
    <col min="4" max="6" width="3.7109375" style="16" customWidth="1"/>
    <col min="7" max="7" width="4.140625" style="98" customWidth="1"/>
    <col min="8" max="8" width="3.7109375" style="16" customWidth="1"/>
    <col min="9" max="9" width="4.7109375" style="16" customWidth="1"/>
    <col min="10" max="10" width="5.140625" style="16" customWidth="1"/>
    <col min="11" max="12" width="5.421875" style="16" customWidth="1"/>
    <col min="13" max="13" width="3.7109375" style="16" customWidth="1"/>
    <col min="14" max="14" width="7.00390625" style="16" customWidth="1"/>
    <col min="15" max="15" width="7.28125" style="26" customWidth="1"/>
    <col min="16" max="16" width="8.7109375" style="27" customWidth="1"/>
    <col min="17" max="17" width="8.140625" style="77" customWidth="1"/>
    <col min="18" max="18" width="8.7109375" style="25" customWidth="1"/>
    <col min="19" max="19" width="10.57421875" style="28" customWidth="1"/>
    <col min="20" max="20" width="12.28125" style="24" customWidth="1"/>
    <col min="21" max="16384" width="9.140625" style="17" customWidth="1"/>
  </cols>
  <sheetData>
    <row r="1" spans="1:20" ht="15.75">
      <c r="A1" s="215" t="s">
        <v>165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1.5" customHeight="1">
      <c r="A2" s="74"/>
      <c r="B2" s="74"/>
      <c r="C2" s="74"/>
      <c r="D2" s="75"/>
      <c r="E2" s="75"/>
      <c r="F2" s="75"/>
      <c r="G2" s="96"/>
      <c r="H2" s="75"/>
      <c r="I2" s="75"/>
      <c r="J2" s="75"/>
      <c r="K2" s="75"/>
      <c r="L2" s="75"/>
      <c r="M2" s="75"/>
      <c r="N2" s="75"/>
      <c r="O2" s="76"/>
      <c r="P2" s="77"/>
      <c r="R2" s="33"/>
      <c r="S2" s="78"/>
      <c r="T2" s="15"/>
    </row>
    <row r="3" spans="1:20" ht="15.75" customHeight="1">
      <c r="A3" s="79" t="s">
        <v>30</v>
      </c>
      <c r="B3" s="74"/>
      <c r="C3" s="74"/>
      <c r="D3" s="75"/>
      <c r="E3" s="75"/>
      <c r="F3" s="75"/>
      <c r="G3" s="96"/>
      <c r="H3" s="75"/>
      <c r="I3" s="75"/>
      <c r="J3" s="75"/>
      <c r="K3" s="217" t="s">
        <v>166</v>
      </c>
      <c r="L3" s="217"/>
      <c r="M3" s="217"/>
      <c r="N3" s="217"/>
      <c r="O3" s="217"/>
      <c r="P3" s="217"/>
      <c r="Q3" s="80" t="s">
        <v>167</v>
      </c>
      <c r="R3" s="80"/>
      <c r="S3" s="80"/>
      <c r="T3" s="15"/>
    </row>
    <row r="4" spans="1:20" ht="1.5" customHeight="1">
      <c r="A4" s="79"/>
      <c r="B4" s="74"/>
      <c r="C4" s="74"/>
      <c r="D4" s="75"/>
      <c r="E4" s="75"/>
      <c r="F4" s="75"/>
      <c r="G4" s="96"/>
      <c r="H4" s="75"/>
      <c r="I4" s="75"/>
      <c r="J4" s="75"/>
      <c r="K4" s="75"/>
      <c r="L4" s="75"/>
      <c r="M4" s="75"/>
      <c r="N4" s="75"/>
      <c r="O4" s="76"/>
      <c r="P4" s="81"/>
      <c r="Q4" s="81"/>
      <c r="R4" s="82"/>
      <c r="S4" s="82"/>
      <c r="T4" s="82"/>
    </row>
    <row r="5" spans="1:20" ht="15.75">
      <c r="A5" s="218" t="s">
        <v>31</v>
      </c>
      <c r="B5" s="218"/>
      <c r="C5" s="79" t="s">
        <v>65</v>
      </c>
      <c r="D5" s="75"/>
      <c r="E5" s="75"/>
      <c r="F5" s="75"/>
      <c r="G5" s="96"/>
      <c r="H5" s="75"/>
      <c r="I5" s="75"/>
      <c r="J5" s="75"/>
      <c r="K5" s="75"/>
      <c r="L5" s="75"/>
      <c r="M5" s="83"/>
      <c r="N5" s="83"/>
      <c r="O5" s="81"/>
      <c r="P5" s="77"/>
      <c r="Q5" s="81"/>
      <c r="R5" s="216" t="s">
        <v>71</v>
      </c>
      <c r="S5" s="216"/>
      <c r="T5" s="216"/>
    </row>
    <row r="6" spans="1:20" ht="1.5" customHeight="1">
      <c r="A6" s="74"/>
      <c r="B6" s="74"/>
      <c r="C6" s="74"/>
      <c r="D6" s="75"/>
      <c r="E6" s="75"/>
      <c r="F6" s="75"/>
      <c r="G6" s="96"/>
      <c r="H6" s="75"/>
      <c r="I6" s="75"/>
      <c r="J6" s="75"/>
      <c r="K6" s="75"/>
      <c r="L6" s="75"/>
      <c r="M6" s="75"/>
      <c r="N6" s="75"/>
      <c r="O6" s="76"/>
      <c r="P6" s="77"/>
      <c r="R6" s="33"/>
      <c r="S6" s="78"/>
      <c r="T6" s="15"/>
    </row>
    <row r="7" spans="1:20" ht="15.75">
      <c r="A7" s="218" t="s">
        <v>32</v>
      </c>
      <c r="B7" s="218"/>
      <c r="C7" s="79" t="s">
        <v>66</v>
      </c>
      <c r="D7" s="75"/>
      <c r="E7" s="75"/>
      <c r="F7" s="75"/>
      <c r="G7" s="96"/>
      <c r="H7" s="75"/>
      <c r="I7" s="75"/>
      <c r="J7" s="84"/>
      <c r="K7" s="84"/>
      <c r="L7" s="84"/>
      <c r="M7" s="84"/>
      <c r="N7" s="84"/>
      <c r="O7" s="84"/>
      <c r="P7" s="85"/>
      <c r="Q7" s="85"/>
      <c r="R7" s="33"/>
      <c r="S7" s="86" t="s">
        <v>33</v>
      </c>
      <c r="T7" s="87">
        <v>6</v>
      </c>
    </row>
    <row r="8" spans="1:20" ht="1.5" customHeight="1" thickBot="1">
      <c r="A8" s="88"/>
      <c r="B8" s="88"/>
      <c r="C8" s="88"/>
      <c r="D8" s="75"/>
      <c r="E8" s="75"/>
      <c r="F8" s="75"/>
      <c r="G8" s="96"/>
      <c r="H8" s="75"/>
      <c r="I8" s="75"/>
      <c r="J8" s="75"/>
      <c r="K8" s="75"/>
      <c r="L8" s="75"/>
      <c r="M8" s="75"/>
      <c r="N8" s="75"/>
      <c r="O8" s="76"/>
      <c r="P8" s="77"/>
      <c r="R8" s="33"/>
      <c r="S8" s="78"/>
      <c r="T8" s="15"/>
    </row>
    <row r="9" spans="1:20" ht="14.25" customHeight="1">
      <c r="A9" s="219" t="s">
        <v>34</v>
      </c>
      <c r="B9" s="200" t="s">
        <v>35</v>
      </c>
      <c r="C9" s="200" t="s">
        <v>36</v>
      </c>
      <c r="D9" s="200" t="s">
        <v>37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10" t="s">
        <v>38</v>
      </c>
      <c r="S9" s="206" t="s">
        <v>39</v>
      </c>
      <c r="T9" s="207"/>
    </row>
    <row r="10" spans="1:20" ht="12.75" customHeight="1">
      <c r="A10" s="220"/>
      <c r="B10" s="201"/>
      <c r="C10" s="201"/>
      <c r="D10" s="201" t="s">
        <v>40</v>
      </c>
      <c r="E10" s="201"/>
      <c r="F10" s="201"/>
      <c r="G10" s="201"/>
      <c r="H10" s="201"/>
      <c r="I10" s="203" t="s">
        <v>41</v>
      </c>
      <c r="J10" s="204"/>
      <c r="K10" s="204"/>
      <c r="L10" s="204"/>
      <c r="M10" s="205"/>
      <c r="N10" s="201" t="s">
        <v>42</v>
      </c>
      <c r="O10" s="201"/>
      <c r="P10" s="201" t="s">
        <v>43</v>
      </c>
      <c r="Q10" s="201"/>
      <c r="R10" s="211"/>
      <c r="S10" s="208"/>
      <c r="T10" s="209"/>
    </row>
    <row r="11" spans="1:20" ht="21" customHeight="1">
      <c r="A11" s="221"/>
      <c r="B11" s="202"/>
      <c r="C11" s="202"/>
      <c r="D11" s="89" t="s">
        <v>44</v>
      </c>
      <c r="E11" s="89" t="s">
        <v>45</v>
      </c>
      <c r="F11" s="89" t="s">
        <v>46</v>
      </c>
      <c r="G11" s="97" t="s">
        <v>47</v>
      </c>
      <c r="H11" s="89" t="s">
        <v>48</v>
      </c>
      <c r="I11" s="89" t="s">
        <v>44</v>
      </c>
      <c r="J11" s="89" t="s">
        <v>45</v>
      </c>
      <c r="K11" s="89" t="s">
        <v>46</v>
      </c>
      <c r="L11" s="89" t="s">
        <v>47</v>
      </c>
      <c r="M11" s="89" t="s">
        <v>48</v>
      </c>
      <c r="N11" s="89" t="s">
        <v>44</v>
      </c>
      <c r="O11" s="89" t="s">
        <v>45</v>
      </c>
      <c r="P11" s="89" t="s">
        <v>49</v>
      </c>
      <c r="Q11" s="89" t="s">
        <v>50</v>
      </c>
      <c r="R11" s="211"/>
      <c r="S11" s="208"/>
      <c r="T11" s="209"/>
    </row>
    <row r="12" spans="1:20" s="18" customFormat="1" ht="12.75">
      <c r="A12" s="94">
        <v>1</v>
      </c>
      <c r="B12" s="90" t="str">
        <f>Spisak!A2&amp;"/"&amp;Spisak!B2</f>
        <v>1/2018</v>
      </c>
      <c r="C12" s="95" t="str">
        <f>Spisak!C2&amp;" "&amp;Spisak!E2</f>
        <v>Žarko Glavičanin</v>
      </c>
      <c r="D12" s="101">
        <f>Spisak!J2</f>
        <v>1</v>
      </c>
      <c r="E12" s="101">
        <f>+Spisak!K2</f>
        <v>1</v>
      </c>
      <c r="F12" s="101">
        <f>Spisak!L2</f>
        <v>1</v>
      </c>
      <c r="G12" s="102">
        <f>Spisak!M2</f>
        <v>1</v>
      </c>
      <c r="H12" s="101">
        <f>Spisak!N2</f>
        <v>1</v>
      </c>
      <c r="I12" s="101"/>
      <c r="J12" s="29"/>
      <c r="K12" s="29"/>
      <c r="L12" s="29"/>
      <c r="M12" s="29"/>
      <c r="N12" s="99">
        <f>Spisak!Y2</f>
        <v>18.5</v>
      </c>
      <c r="O12" s="100">
        <f>Spisak!Z2</f>
        <v>22</v>
      </c>
      <c r="P12" s="103">
        <f>Spisak!AE2</f>
        <v>41</v>
      </c>
      <c r="Q12" s="120">
        <f>Spisak!AC2</f>
        <v>0</v>
      </c>
      <c r="R12" s="104">
        <f>Spisak!AG2</f>
        <v>86.5</v>
      </c>
      <c r="S12" s="105" t="str">
        <f>Spisak!AH2</f>
        <v>B</v>
      </c>
      <c r="T12" s="106" t="e">
        <f>ocjenaslovima(S12)</f>
        <v>#NAME?</v>
      </c>
    </row>
    <row r="13" spans="1:20" s="18" customFormat="1" ht="12.75">
      <c r="A13" s="94">
        <v>2</v>
      </c>
      <c r="B13" s="90" t="str">
        <f>Spisak!A3&amp;"/"&amp;Spisak!B3</f>
        <v>2/2018</v>
      </c>
      <c r="C13" s="95" t="str">
        <f>Spisak!C3&amp;" "&amp;Spisak!E3</f>
        <v>Momčilo Mitrić</v>
      </c>
      <c r="D13" s="101">
        <f>Spisak!J3</f>
        <v>1</v>
      </c>
      <c r="E13" s="101">
        <f>+Spisak!K3</f>
        <v>1</v>
      </c>
      <c r="F13" s="101">
        <f>Spisak!L3</f>
        <v>1</v>
      </c>
      <c r="G13" s="102">
        <f>Spisak!M3</f>
        <v>1</v>
      </c>
      <c r="H13" s="101">
        <f>Spisak!N3</f>
        <v>1</v>
      </c>
      <c r="I13" s="101"/>
      <c r="J13" s="29"/>
      <c r="K13" s="29"/>
      <c r="L13" s="29"/>
      <c r="M13" s="29"/>
      <c r="N13" s="99">
        <f>Spisak!Y3</f>
        <v>22.5</v>
      </c>
      <c r="O13" s="100">
        <f>Spisak!Z3</f>
        <v>21</v>
      </c>
      <c r="P13" s="103">
        <f>Spisak!AE3</f>
        <v>46</v>
      </c>
      <c r="Q13" s="120">
        <f>Spisak!AC3</f>
        <v>0</v>
      </c>
      <c r="R13" s="104">
        <f>Spisak!AG3</f>
        <v>94.5</v>
      </c>
      <c r="S13" s="105" t="str">
        <f>Spisak!AH3</f>
        <v>A</v>
      </c>
      <c r="T13" s="106" t="e">
        <f aca="true" t="shared" si="0" ref="T13:T76">ocjenaslovima(S13)</f>
        <v>#NAME?</v>
      </c>
    </row>
    <row r="14" spans="1:20" s="18" customFormat="1" ht="12.75">
      <c r="A14" s="94">
        <v>3</v>
      </c>
      <c r="B14" s="90" t="str">
        <f>Spisak!A4&amp;"/"&amp;Spisak!B4</f>
        <v>3/2018</v>
      </c>
      <c r="C14" s="95" t="str">
        <f>Spisak!C4&amp;" "&amp;Spisak!E4</f>
        <v>Vukan Jovićević</v>
      </c>
      <c r="D14" s="101">
        <f>Spisak!J4</f>
        <v>0</v>
      </c>
      <c r="E14" s="101">
        <f>+Spisak!K4</f>
        <v>0</v>
      </c>
      <c r="F14" s="101">
        <f>Spisak!L4</f>
        <v>0</v>
      </c>
      <c r="G14" s="102">
        <f>Spisak!M4</f>
        <v>0</v>
      </c>
      <c r="H14" s="101">
        <f>Spisak!N4</f>
        <v>0</v>
      </c>
      <c r="I14" s="101"/>
      <c r="J14" s="29"/>
      <c r="K14" s="29"/>
      <c r="L14" s="29"/>
      <c r="M14" s="29"/>
      <c r="N14" s="99">
        <f>Spisak!Y4</f>
        <v>0</v>
      </c>
      <c r="O14" s="100">
        <f>Spisak!Z4</f>
        <v>0</v>
      </c>
      <c r="P14" s="103" t="str">
        <f>Spisak!AE4</f>
        <v> </v>
      </c>
      <c r="Q14" s="120">
        <f>Spisak!AC4</f>
        <v>0</v>
      </c>
      <c r="R14" s="104">
        <f>Spisak!AG4</f>
        <v>0</v>
      </c>
      <c r="S14" s="105" t="str">
        <f>Spisak!AH4</f>
        <v>nije polagao</v>
      </c>
      <c r="T14" s="106" t="e">
        <f t="shared" si="0"/>
        <v>#NAME?</v>
      </c>
    </row>
    <row r="15" spans="1:20" s="18" customFormat="1" ht="12.75">
      <c r="A15" s="94">
        <v>4</v>
      </c>
      <c r="B15" s="90" t="str">
        <f>Spisak!A5&amp;"/"&amp;Spisak!B5</f>
        <v>4/2018</v>
      </c>
      <c r="C15" s="95" t="str">
        <f>Spisak!C5&amp;" "&amp;Spisak!E5</f>
        <v>Dragojla Popović</v>
      </c>
      <c r="D15" s="101">
        <f>Spisak!J5</f>
        <v>1</v>
      </c>
      <c r="E15" s="101">
        <f>+Spisak!K5</f>
        <v>1</v>
      </c>
      <c r="F15" s="101">
        <f>Spisak!L5</f>
        <v>1</v>
      </c>
      <c r="G15" s="102">
        <f>Spisak!M5</f>
        <v>1</v>
      </c>
      <c r="H15" s="101">
        <f>Spisak!N5</f>
        <v>1</v>
      </c>
      <c r="I15" s="101"/>
      <c r="J15" s="29"/>
      <c r="K15" s="29"/>
      <c r="L15" s="29"/>
      <c r="M15" s="29"/>
      <c r="N15" s="99">
        <f>Spisak!Y5</f>
        <v>21.5</v>
      </c>
      <c r="O15" s="100">
        <f>Spisak!Z5</f>
        <v>21.5</v>
      </c>
      <c r="P15" s="103">
        <f>Spisak!AE5</f>
        <v>47.5</v>
      </c>
      <c r="Q15" s="120">
        <f>Spisak!AC5</f>
        <v>0</v>
      </c>
      <c r="R15" s="104">
        <f>Spisak!AG5</f>
        <v>95.5</v>
      </c>
      <c r="S15" s="105" t="str">
        <f>Spisak!AH5</f>
        <v>A</v>
      </c>
      <c r="T15" s="106" t="e">
        <f t="shared" si="0"/>
        <v>#NAME?</v>
      </c>
    </row>
    <row r="16" spans="1:20" s="18" customFormat="1" ht="12.75">
      <c r="A16" s="94">
        <v>5</v>
      </c>
      <c r="B16" s="90" t="str">
        <f>Spisak!A6&amp;"/"&amp;Spisak!B6</f>
        <v>5/2018</v>
      </c>
      <c r="C16" s="95" t="str">
        <f>Spisak!C6&amp;" "&amp;Spisak!E6</f>
        <v>Rade Dašić</v>
      </c>
      <c r="D16" s="101">
        <f>Spisak!J6</f>
        <v>1</v>
      </c>
      <c r="E16" s="101">
        <f>+Spisak!K6</f>
        <v>1</v>
      </c>
      <c r="F16" s="101">
        <f>Spisak!L6</f>
        <v>1</v>
      </c>
      <c r="G16" s="102">
        <f>Spisak!M6</f>
        <v>1</v>
      </c>
      <c r="H16" s="101">
        <f>Spisak!N6</f>
        <v>1</v>
      </c>
      <c r="I16" s="101"/>
      <c r="J16" s="29"/>
      <c r="K16" s="29"/>
      <c r="L16" s="29"/>
      <c r="M16" s="29"/>
      <c r="N16" s="99">
        <f>Spisak!Y6</f>
        <v>18.5</v>
      </c>
      <c r="O16" s="100">
        <f>Spisak!Z6</f>
        <v>19.5</v>
      </c>
      <c r="P16" s="103">
        <f>Spisak!AE6</f>
        <v>47</v>
      </c>
      <c r="Q16" s="120">
        <f>Spisak!AC6</f>
        <v>0</v>
      </c>
      <c r="R16" s="104">
        <f>Spisak!AG6</f>
        <v>90</v>
      </c>
      <c r="S16" s="105" t="str">
        <f>Spisak!AH6</f>
        <v>A</v>
      </c>
      <c r="T16" s="106" t="e">
        <f t="shared" si="0"/>
        <v>#NAME?</v>
      </c>
    </row>
    <row r="17" spans="1:20" s="18" customFormat="1" ht="12.75">
      <c r="A17" s="94">
        <v>6</v>
      </c>
      <c r="B17" s="90" t="str">
        <f>Spisak!A7&amp;"/"&amp;Spisak!B7</f>
        <v>6/2018</v>
      </c>
      <c r="C17" s="95" t="str">
        <f>Spisak!C7&amp;" "&amp;Spisak!E7</f>
        <v>Jasmin Marković</v>
      </c>
      <c r="D17" s="101">
        <f>Spisak!J7</f>
        <v>1</v>
      </c>
      <c r="E17" s="101">
        <f>+Spisak!K7</f>
        <v>1</v>
      </c>
      <c r="F17" s="101">
        <f>Spisak!L7</f>
        <v>1</v>
      </c>
      <c r="G17" s="102">
        <f>Spisak!M7</f>
        <v>1</v>
      </c>
      <c r="H17" s="101">
        <f>Spisak!N7</f>
        <v>1</v>
      </c>
      <c r="I17" s="101"/>
      <c r="J17" s="29"/>
      <c r="K17" s="29"/>
      <c r="L17" s="29"/>
      <c r="M17" s="29"/>
      <c r="N17" s="99">
        <f>Spisak!Y7</f>
        <v>19.5</v>
      </c>
      <c r="O17" s="100">
        <f>Spisak!Z7</f>
        <v>21.5</v>
      </c>
      <c r="P17" s="103">
        <f>Spisak!AE7</f>
        <v>47.5</v>
      </c>
      <c r="Q17" s="120">
        <f>Spisak!AC7</f>
        <v>0</v>
      </c>
      <c r="R17" s="104">
        <f>Spisak!AG7</f>
        <v>93.5</v>
      </c>
      <c r="S17" s="105" t="str">
        <f>Spisak!AH7</f>
        <v>A</v>
      </c>
      <c r="T17" s="106" t="e">
        <f t="shared" si="0"/>
        <v>#NAME?</v>
      </c>
    </row>
    <row r="18" spans="1:20" s="18" customFormat="1" ht="12.75">
      <c r="A18" s="94">
        <v>7</v>
      </c>
      <c r="B18" s="90" t="str">
        <f>Spisak!A8&amp;"/"&amp;Spisak!B8</f>
        <v>7/2018</v>
      </c>
      <c r="C18" s="95" t="str">
        <f>Spisak!C8&amp;" "&amp;Spisak!E8</f>
        <v>Miljan Vlahović</v>
      </c>
      <c r="D18" s="101">
        <f>Spisak!J8</f>
        <v>1</v>
      </c>
      <c r="E18" s="101">
        <f>+Spisak!K8</f>
        <v>1</v>
      </c>
      <c r="F18" s="101">
        <f>Spisak!L8</f>
        <v>1</v>
      </c>
      <c r="G18" s="102">
        <f>Spisak!M8</f>
        <v>1</v>
      </c>
      <c r="H18" s="101">
        <f>Spisak!N8</f>
        <v>1</v>
      </c>
      <c r="I18" s="101"/>
      <c r="J18" s="29"/>
      <c r="K18" s="29"/>
      <c r="L18" s="29"/>
      <c r="M18" s="29"/>
      <c r="N18" s="99">
        <f>Spisak!Y8</f>
        <v>11.5</v>
      </c>
      <c r="O18" s="100">
        <f>Spisak!Z8</f>
        <v>15.5</v>
      </c>
      <c r="P18" s="103">
        <f>Spisak!AE8</f>
        <v>19</v>
      </c>
      <c r="Q18" s="120">
        <f>Spisak!AC8</f>
        <v>0</v>
      </c>
      <c r="R18" s="104">
        <f>Spisak!AG8</f>
        <v>51</v>
      </c>
      <c r="S18" s="105" t="str">
        <f>Spisak!AH8</f>
        <v>E</v>
      </c>
      <c r="T18" s="106" t="e">
        <f t="shared" si="0"/>
        <v>#NAME?</v>
      </c>
    </row>
    <row r="19" spans="1:20" s="18" customFormat="1" ht="12.75">
      <c r="A19" s="94">
        <v>8</v>
      </c>
      <c r="B19" s="90" t="str">
        <f>Spisak!A9&amp;"/"&amp;Spisak!B9</f>
        <v>8/2018</v>
      </c>
      <c r="C19" s="95" t="str">
        <f>Spisak!C9&amp;" "&amp;Spisak!E9</f>
        <v>Alis Musić</v>
      </c>
      <c r="D19" s="101">
        <f>Spisak!J9</f>
        <v>1</v>
      </c>
      <c r="E19" s="101">
        <f>+Spisak!K9</f>
        <v>1</v>
      </c>
      <c r="F19" s="101">
        <f>Spisak!L9</f>
        <v>1</v>
      </c>
      <c r="G19" s="102">
        <f>Spisak!M9</f>
        <v>1</v>
      </c>
      <c r="H19" s="101">
        <f>Spisak!N9</f>
        <v>1</v>
      </c>
      <c r="I19" s="101"/>
      <c r="J19" s="29"/>
      <c r="K19" s="29"/>
      <c r="L19" s="29"/>
      <c r="M19" s="29"/>
      <c r="N19" s="99">
        <f>Spisak!Y9</f>
        <v>19</v>
      </c>
      <c r="O19" s="100">
        <f>Spisak!Z9</f>
        <v>20.5</v>
      </c>
      <c r="P19" s="103">
        <f>Spisak!AE9</f>
        <v>48.5</v>
      </c>
      <c r="Q19" s="120">
        <f>Spisak!AC9</f>
        <v>0</v>
      </c>
      <c r="R19" s="104">
        <f>Spisak!AG9</f>
        <v>93</v>
      </c>
      <c r="S19" s="105" t="str">
        <f>Spisak!AH9</f>
        <v>A</v>
      </c>
      <c r="T19" s="106" t="e">
        <f t="shared" si="0"/>
        <v>#NAME?</v>
      </c>
    </row>
    <row r="20" spans="1:20" s="18" customFormat="1" ht="12.75">
      <c r="A20" s="94">
        <v>9</v>
      </c>
      <c r="B20" s="90" t="str">
        <f>Spisak!A10&amp;"/"&amp;Spisak!B10</f>
        <v>9/2018</v>
      </c>
      <c r="C20" s="95" t="str">
        <f>Spisak!C10&amp;" "&amp;Spisak!E10</f>
        <v>Matija Tijanić</v>
      </c>
      <c r="D20" s="101">
        <f>Spisak!J10</f>
        <v>1</v>
      </c>
      <c r="E20" s="101">
        <f>+Spisak!K10</f>
        <v>1</v>
      </c>
      <c r="F20" s="101">
        <f>Spisak!L10</f>
        <v>1</v>
      </c>
      <c r="G20" s="102">
        <f>Spisak!M10</f>
        <v>1</v>
      </c>
      <c r="H20" s="101">
        <f>Spisak!N10</f>
        <v>1</v>
      </c>
      <c r="I20" s="101"/>
      <c r="J20" s="29"/>
      <c r="K20" s="29"/>
      <c r="L20" s="29"/>
      <c r="M20" s="29"/>
      <c r="N20" s="99">
        <f>Spisak!Y10</f>
        <v>20</v>
      </c>
      <c r="O20" s="100">
        <f>Spisak!Z10</f>
        <v>21</v>
      </c>
      <c r="P20" s="103">
        <f>Spisak!AE10</f>
        <v>41</v>
      </c>
      <c r="Q20" s="120">
        <f>Spisak!AC10</f>
        <v>0</v>
      </c>
      <c r="R20" s="104">
        <f>Spisak!AG10</f>
        <v>87</v>
      </c>
      <c r="S20" s="105" t="str">
        <f>Spisak!AH10</f>
        <v>B</v>
      </c>
      <c r="T20" s="106" t="e">
        <f t="shared" si="0"/>
        <v>#NAME?</v>
      </c>
    </row>
    <row r="21" spans="1:20" s="18" customFormat="1" ht="12.75">
      <c r="A21" s="94">
        <v>10</v>
      </c>
      <c r="B21" s="90" t="str">
        <f>Spisak!A11&amp;"/"&amp;Spisak!B11</f>
        <v>10/2018</v>
      </c>
      <c r="C21" s="95" t="str">
        <f>Spisak!C11&amp;" "&amp;Spisak!E11</f>
        <v>Luka Bandović</v>
      </c>
      <c r="D21" s="101">
        <f>Spisak!J11</f>
        <v>1</v>
      </c>
      <c r="E21" s="101">
        <f>+Spisak!K11</f>
        <v>1</v>
      </c>
      <c r="F21" s="101">
        <f>Spisak!L11</f>
        <v>1</v>
      </c>
      <c r="G21" s="102">
        <f>Spisak!M11</f>
        <v>1</v>
      </c>
      <c r="H21" s="101">
        <f>Spisak!N11</f>
        <v>1</v>
      </c>
      <c r="I21" s="101"/>
      <c r="J21" s="29"/>
      <c r="K21" s="29"/>
      <c r="L21" s="29"/>
      <c r="M21" s="29"/>
      <c r="N21" s="99">
        <f>Spisak!Y11</f>
        <v>14</v>
      </c>
      <c r="O21" s="100">
        <f>Spisak!Z11</f>
        <v>15</v>
      </c>
      <c r="P21" s="103">
        <f>Spisak!AE11</f>
        <v>31</v>
      </c>
      <c r="Q21" s="120">
        <f>Spisak!AC11</f>
        <v>0</v>
      </c>
      <c r="R21" s="104">
        <f>Spisak!AG11</f>
        <v>65</v>
      </c>
      <c r="S21" s="105" t="str">
        <f>Spisak!AH11</f>
        <v>D</v>
      </c>
      <c r="T21" s="106" t="e">
        <f t="shared" si="0"/>
        <v>#NAME?</v>
      </c>
    </row>
    <row r="22" spans="1:20" s="18" customFormat="1" ht="12.75">
      <c r="A22" s="94">
        <v>11</v>
      </c>
      <c r="B22" s="90" t="str">
        <f>Spisak!A12&amp;"/"&amp;Spisak!B12</f>
        <v>11/2018</v>
      </c>
      <c r="C22" s="95" t="str">
        <f>Spisak!C12&amp;" "&amp;Spisak!E12</f>
        <v>Marina Vojinović</v>
      </c>
      <c r="D22" s="101">
        <f>Spisak!J12</f>
        <v>1</v>
      </c>
      <c r="E22" s="101">
        <f>+Spisak!K12</f>
        <v>1</v>
      </c>
      <c r="F22" s="101">
        <f>Spisak!L12</f>
        <v>1</v>
      </c>
      <c r="G22" s="102">
        <f>Spisak!M12</f>
        <v>1</v>
      </c>
      <c r="H22" s="101">
        <f>Spisak!N12</f>
        <v>1</v>
      </c>
      <c r="I22" s="101"/>
      <c r="J22" s="29"/>
      <c r="K22" s="29"/>
      <c r="L22" s="29"/>
      <c r="M22" s="29"/>
      <c r="N22" s="99">
        <f>Spisak!Y12</f>
        <v>10.5</v>
      </c>
      <c r="O22" s="100">
        <f>Spisak!Z12</f>
        <v>19</v>
      </c>
      <c r="P22" s="103">
        <f>Spisak!AE12</f>
        <v>33</v>
      </c>
      <c r="Q22" s="120">
        <f>Spisak!AC12</f>
        <v>0</v>
      </c>
      <c r="R22" s="104">
        <f>Spisak!AG12</f>
        <v>67.5</v>
      </c>
      <c r="S22" s="105" t="str">
        <f>Spisak!AH12</f>
        <v>D</v>
      </c>
      <c r="T22" s="106" t="e">
        <f t="shared" si="0"/>
        <v>#NAME?</v>
      </c>
    </row>
    <row r="23" spans="1:20" s="18" customFormat="1" ht="12.75">
      <c r="A23" s="94">
        <v>12</v>
      </c>
      <c r="B23" s="90" t="str">
        <f>Spisak!A13&amp;"/"&amp;Spisak!B13</f>
        <v>12/2018</v>
      </c>
      <c r="C23" s="95" t="str">
        <f>Spisak!C13&amp;" "&amp;Spisak!E13</f>
        <v>Jasmina Banda</v>
      </c>
      <c r="D23" s="101">
        <f>Spisak!J13</f>
        <v>0</v>
      </c>
      <c r="E23" s="101">
        <f>+Spisak!K13</f>
        <v>0</v>
      </c>
      <c r="F23" s="101">
        <f>Spisak!L13</f>
        <v>0</v>
      </c>
      <c r="G23" s="102">
        <f>Spisak!M13</f>
        <v>0</v>
      </c>
      <c r="H23" s="101">
        <f>Spisak!N13</f>
        <v>0</v>
      </c>
      <c r="I23" s="101"/>
      <c r="J23" s="29"/>
      <c r="K23" s="29"/>
      <c r="L23" s="29"/>
      <c r="M23" s="29"/>
      <c r="N23" s="99">
        <f>Spisak!Y13</f>
        <v>0</v>
      </c>
      <c r="O23" s="100">
        <f>Spisak!Z13</f>
        <v>0</v>
      </c>
      <c r="P23" s="103" t="str">
        <f>Spisak!AE13</f>
        <v> </v>
      </c>
      <c r="Q23" s="120">
        <f>Spisak!AC13</f>
        <v>0</v>
      </c>
      <c r="R23" s="104">
        <f>Spisak!AG13</f>
        <v>0</v>
      </c>
      <c r="S23" s="105" t="str">
        <f>Spisak!AH13</f>
        <v>nije polagao</v>
      </c>
      <c r="T23" s="106" t="e">
        <f t="shared" si="0"/>
        <v>#NAME?</v>
      </c>
    </row>
    <row r="24" spans="1:20" s="18" customFormat="1" ht="12.75">
      <c r="A24" s="94">
        <v>13</v>
      </c>
      <c r="B24" s="90" t="str">
        <f>Spisak!A14&amp;"/"&amp;Spisak!B14</f>
        <v>13/2018</v>
      </c>
      <c r="C24" s="95" t="str">
        <f>Spisak!C14&amp;" "&amp;Spisak!E14</f>
        <v>Adela Kolić</v>
      </c>
      <c r="D24" s="101">
        <f>Spisak!J14</f>
        <v>0</v>
      </c>
      <c r="E24" s="101">
        <f>+Spisak!K14</f>
        <v>0</v>
      </c>
      <c r="F24" s="101">
        <f>Spisak!L14</f>
        <v>0</v>
      </c>
      <c r="G24" s="102">
        <f>Spisak!M14</f>
        <v>0</v>
      </c>
      <c r="H24" s="101">
        <f>Spisak!N14</f>
        <v>0</v>
      </c>
      <c r="I24" s="101"/>
      <c r="J24" s="29"/>
      <c r="K24" s="29"/>
      <c r="L24" s="29"/>
      <c r="M24" s="29"/>
      <c r="N24" s="99">
        <f>Spisak!Y14</f>
        <v>0</v>
      </c>
      <c r="O24" s="100">
        <f>Spisak!Z14</f>
        <v>0</v>
      </c>
      <c r="P24" s="103" t="str">
        <f>Spisak!AE14</f>
        <v> </v>
      </c>
      <c r="Q24" s="120">
        <f>Spisak!AC14</f>
        <v>0</v>
      </c>
      <c r="R24" s="104">
        <f>Spisak!AG14</f>
        <v>0</v>
      </c>
      <c r="S24" s="105" t="str">
        <f>Spisak!AH14</f>
        <v>nije polagao</v>
      </c>
      <c r="T24" s="106" t="e">
        <f t="shared" si="0"/>
        <v>#NAME?</v>
      </c>
    </row>
    <row r="25" spans="1:20" s="18" customFormat="1" ht="12.75">
      <c r="A25" s="94">
        <v>14</v>
      </c>
      <c r="B25" s="90" t="str">
        <f>Spisak!A15&amp;"/"&amp;Spisak!B15</f>
        <v>14/2018</v>
      </c>
      <c r="C25" s="95" t="str">
        <f>Spisak!C15&amp;" "&amp;Spisak!E15</f>
        <v>Nikolina Filipović</v>
      </c>
      <c r="D25" s="101">
        <f>Spisak!J15</f>
        <v>1</v>
      </c>
      <c r="E25" s="101">
        <f>+Spisak!K15</f>
        <v>1</v>
      </c>
      <c r="F25" s="101">
        <f>Spisak!L15</f>
        <v>1</v>
      </c>
      <c r="G25" s="102">
        <f>Spisak!M15</f>
        <v>1</v>
      </c>
      <c r="H25" s="101">
        <f>Spisak!N15</f>
        <v>1</v>
      </c>
      <c r="I25" s="101"/>
      <c r="J25" s="29"/>
      <c r="K25" s="29"/>
      <c r="L25" s="29"/>
      <c r="M25" s="29"/>
      <c r="N25" s="99">
        <f>Spisak!Y15</f>
        <v>16</v>
      </c>
      <c r="O25" s="100">
        <f>Spisak!Z15</f>
        <v>14</v>
      </c>
      <c r="P25" s="103">
        <f>Spisak!AE15</f>
        <v>39</v>
      </c>
      <c r="Q25" s="120">
        <f>Spisak!AC15</f>
        <v>0</v>
      </c>
      <c r="R25" s="104">
        <f>Spisak!AG15</f>
        <v>74</v>
      </c>
      <c r="S25" s="105" t="str">
        <f>Spisak!AH15</f>
        <v>C</v>
      </c>
      <c r="T25" s="106" t="e">
        <f t="shared" si="0"/>
        <v>#NAME?</v>
      </c>
    </row>
    <row r="26" spans="1:20" s="18" customFormat="1" ht="12.75">
      <c r="A26" s="94">
        <v>15</v>
      </c>
      <c r="B26" s="90" t="str">
        <f>Spisak!A16&amp;"/"&amp;Spisak!B16</f>
        <v>15/2018</v>
      </c>
      <c r="C26" s="95" t="str">
        <f>Spisak!C16&amp;" "&amp;Spisak!E16</f>
        <v>Alina Nikočević</v>
      </c>
      <c r="D26" s="101">
        <f>Spisak!J16</f>
        <v>1</v>
      </c>
      <c r="E26" s="101">
        <f>+Spisak!K16</f>
        <v>1</v>
      </c>
      <c r="F26" s="101">
        <f>Spisak!L16</f>
        <v>1</v>
      </c>
      <c r="G26" s="102">
        <f>Spisak!M16</f>
        <v>1</v>
      </c>
      <c r="H26" s="101">
        <f>Spisak!N16</f>
        <v>1</v>
      </c>
      <c r="I26" s="101"/>
      <c r="J26" s="29"/>
      <c r="K26" s="29"/>
      <c r="L26" s="29"/>
      <c r="M26" s="29"/>
      <c r="N26" s="99">
        <f>Spisak!Y16</f>
        <v>18</v>
      </c>
      <c r="O26" s="100">
        <f>Spisak!Z16</f>
        <v>21.5</v>
      </c>
      <c r="P26" s="103">
        <f>Spisak!AE16</f>
        <v>48.5</v>
      </c>
      <c r="Q26" s="120">
        <f>Spisak!AC16</f>
        <v>0</v>
      </c>
      <c r="R26" s="104">
        <f>Spisak!AG16</f>
        <v>93</v>
      </c>
      <c r="S26" s="105" t="str">
        <f>Spisak!AH16</f>
        <v>A</v>
      </c>
      <c r="T26" s="106" t="e">
        <f t="shared" si="0"/>
        <v>#NAME?</v>
      </c>
    </row>
    <row r="27" spans="1:20" s="18" customFormat="1" ht="12.75">
      <c r="A27" s="94">
        <v>16</v>
      </c>
      <c r="B27" s="90" t="str">
        <f>Spisak!A17&amp;"/"&amp;Spisak!B17</f>
        <v>17/2018</v>
      </c>
      <c r="C27" s="95" t="str">
        <f>Spisak!C17&amp;" "&amp;Spisak!E17</f>
        <v>Kristina Bojičić</v>
      </c>
      <c r="D27" s="101">
        <f>Spisak!J17</f>
        <v>1</v>
      </c>
      <c r="E27" s="101">
        <f>+Spisak!K17</f>
        <v>1</v>
      </c>
      <c r="F27" s="101">
        <f>Spisak!L17</f>
        <v>1</v>
      </c>
      <c r="G27" s="102">
        <f>Spisak!M17</f>
        <v>1</v>
      </c>
      <c r="H27" s="101">
        <f>Spisak!N17</f>
        <v>1</v>
      </c>
      <c r="I27" s="101"/>
      <c r="J27" s="29"/>
      <c r="K27" s="29"/>
      <c r="L27" s="29"/>
      <c r="M27" s="29"/>
      <c r="N27" s="99">
        <f>Spisak!Y17</f>
        <v>20</v>
      </c>
      <c r="O27" s="100">
        <f>Spisak!Z17</f>
        <v>22</v>
      </c>
      <c r="P27" s="103">
        <f>Spisak!AE17</f>
        <v>43</v>
      </c>
      <c r="Q27" s="120">
        <f>Spisak!AC17</f>
        <v>0</v>
      </c>
      <c r="R27" s="104">
        <f>Spisak!AG17</f>
        <v>90</v>
      </c>
      <c r="S27" s="105" t="str">
        <f>Spisak!AH17</f>
        <v>A</v>
      </c>
      <c r="T27" s="106" t="e">
        <f t="shared" si="0"/>
        <v>#NAME?</v>
      </c>
    </row>
    <row r="28" spans="1:20" s="18" customFormat="1" ht="12.75">
      <c r="A28" s="94">
        <v>17</v>
      </c>
      <c r="B28" s="90" t="str">
        <f>Spisak!A18&amp;"/"&amp;Spisak!B18</f>
        <v>18/2018</v>
      </c>
      <c r="C28" s="95" t="str">
        <f>Spisak!C18&amp;" "&amp;Spisak!E18</f>
        <v>Anja Stamatović</v>
      </c>
      <c r="D28" s="101">
        <f>Spisak!J18</f>
        <v>1</v>
      </c>
      <c r="E28" s="101">
        <f>+Spisak!K18</f>
        <v>1</v>
      </c>
      <c r="F28" s="101">
        <f>Spisak!L18</f>
        <v>1</v>
      </c>
      <c r="G28" s="102">
        <f>Spisak!M18</f>
        <v>1</v>
      </c>
      <c r="H28" s="101">
        <f>Spisak!N18</f>
        <v>1</v>
      </c>
      <c r="I28" s="101"/>
      <c r="J28" s="29"/>
      <c r="K28" s="29"/>
      <c r="L28" s="29"/>
      <c r="M28" s="29"/>
      <c r="N28" s="99">
        <f>Spisak!Y18</f>
        <v>21</v>
      </c>
      <c r="O28" s="100">
        <f>Spisak!Z18</f>
        <v>20</v>
      </c>
      <c r="P28" s="103">
        <f>Spisak!AE18</f>
        <v>46.5</v>
      </c>
      <c r="Q28" s="120">
        <f>Spisak!AC18</f>
        <v>0</v>
      </c>
      <c r="R28" s="104">
        <f>Spisak!AG18</f>
        <v>92.5</v>
      </c>
      <c r="S28" s="105" t="str">
        <f>Spisak!AH18</f>
        <v>A</v>
      </c>
      <c r="T28" s="106" t="e">
        <f t="shared" si="0"/>
        <v>#NAME?</v>
      </c>
    </row>
    <row r="29" spans="1:20" s="18" customFormat="1" ht="12.75">
      <c r="A29" s="94">
        <v>18</v>
      </c>
      <c r="B29" s="90" t="str">
        <f>Spisak!A19&amp;"/"&amp;Spisak!B19</f>
        <v>19/2018</v>
      </c>
      <c r="C29" s="95" t="str">
        <f>Spisak!C19&amp;" "&amp;Spisak!E19</f>
        <v>Anica Spasojević</v>
      </c>
      <c r="D29" s="101">
        <f>Spisak!J19</f>
        <v>0</v>
      </c>
      <c r="E29" s="101">
        <f>+Spisak!K19</f>
        <v>0</v>
      </c>
      <c r="F29" s="101">
        <f>Spisak!L19</f>
        <v>0</v>
      </c>
      <c r="G29" s="102">
        <f>Spisak!M19</f>
        <v>0</v>
      </c>
      <c r="H29" s="101">
        <f>Spisak!N19</f>
        <v>0</v>
      </c>
      <c r="I29" s="101"/>
      <c r="J29" s="29"/>
      <c r="K29" s="29"/>
      <c r="L29" s="29"/>
      <c r="M29" s="29"/>
      <c r="N29" s="99">
        <f>Spisak!Y19</f>
        <v>0</v>
      </c>
      <c r="O29" s="100">
        <f>Spisak!Z19</f>
        <v>0</v>
      </c>
      <c r="P29" s="103" t="str">
        <f>Spisak!AE19</f>
        <v> </v>
      </c>
      <c r="Q29" s="120">
        <f>Spisak!AC19</f>
        <v>0</v>
      </c>
      <c r="R29" s="104">
        <f>Spisak!AG19</f>
        <v>0</v>
      </c>
      <c r="S29" s="105" t="str">
        <f>Spisak!AH19</f>
        <v>nije polagao</v>
      </c>
      <c r="T29" s="106" t="e">
        <f t="shared" si="0"/>
        <v>#NAME?</v>
      </c>
    </row>
    <row r="30" spans="1:20" s="18" customFormat="1" ht="12.75">
      <c r="A30" s="94">
        <v>19</v>
      </c>
      <c r="B30" s="90" t="str">
        <f>Spisak!A20&amp;"/"&amp;Spisak!B20</f>
        <v>20/2018</v>
      </c>
      <c r="C30" s="95" t="str">
        <f>Spisak!C20&amp;" "&amp;Spisak!E20</f>
        <v>Vasilije Dragnić</v>
      </c>
      <c r="D30" s="101">
        <f>Spisak!J20</f>
        <v>1</v>
      </c>
      <c r="E30" s="101">
        <f>+Spisak!K20</f>
        <v>1</v>
      </c>
      <c r="F30" s="101">
        <f>Spisak!L20</f>
        <v>1</v>
      </c>
      <c r="G30" s="102">
        <f>Spisak!M20</f>
        <v>1</v>
      </c>
      <c r="H30" s="101">
        <f>Spisak!N20</f>
        <v>1</v>
      </c>
      <c r="I30" s="101"/>
      <c r="J30" s="29"/>
      <c r="K30" s="29"/>
      <c r="L30" s="29"/>
      <c r="M30" s="29"/>
      <c r="N30" s="99">
        <f>Spisak!Y20</f>
        <v>16.5</v>
      </c>
      <c r="O30" s="100">
        <f>Spisak!Z20</f>
        <v>19</v>
      </c>
      <c r="P30" s="103">
        <f>Spisak!AE20</f>
        <v>33</v>
      </c>
      <c r="Q30" s="120">
        <f>Spisak!AC20</f>
        <v>0</v>
      </c>
      <c r="R30" s="104">
        <f>Spisak!AG20</f>
        <v>73.5</v>
      </c>
      <c r="S30" s="105" t="str">
        <f>Spisak!AH20</f>
        <v>C</v>
      </c>
      <c r="T30" s="106" t="e">
        <f t="shared" si="0"/>
        <v>#NAME?</v>
      </c>
    </row>
    <row r="31" spans="1:20" s="18" customFormat="1" ht="12.75">
      <c r="A31" s="94">
        <v>20</v>
      </c>
      <c r="B31" s="90" t="str">
        <f>Spisak!A21&amp;"/"&amp;Spisak!B21</f>
        <v>21/2018</v>
      </c>
      <c r="C31" s="95" t="str">
        <f>Spisak!C21&amp;" "&amp;Spisak!E21</f>
        <v>Vuk Radović</v>
      </c>
      <c r="D31" s="101">
        <f>Spisak!J21</f>
        <v>0</v>
      </c>
      <c r="E31" s="101">
        <f>+Spisak!K21</f>
        <v>0</v>
      </c>
      <c r="F31" s="101">
        <f>Spisak!L21</f>
        <v>0</v>
      </c>
      <c r="G31" s="102">
        <f>Spisak!M21</f>
        <v>0</v>
      </c>
      <c r="H31" s="101">
        <f>Spisak!N21</f>
        <v>0</v>
      </c>
      <c r="I31" s="101"/>
      <c r="J31" s="29"/>
      <c r="K31" s="29"/>
      <c r="L31" s="29"/>
      <c r="M31" s="29"/>
      <c r="N31" s="99">
        <f>Spisak!Y21</f>
        <v>0</v>
      </c>
      <c r="O31" s="100">
        <f>Spisak!Z21</f>
        <v>0</v>
      </c>
      <c r="P31" s="103" t="str">
        <f>Spisak!AE21</f>
        <v> </v>
      </c>
      <c r="Q31" s="120">
        <f>Spisak!AC21</f>
        <v>0</v>
      </c>
      <c r="R31" s="104">
        <f>Spisak!AG21</f>
        <v>0</v>
      </c>
      <c r="S31" s="105" t="str">
        <f>Spisak!AH21</f>
        <v>nije polagao</v>
      </c>
      <c r="T31" s="106" t="e">
        <f t="shared" si="0"/>
        <v>#NAME?</v>
      </c>
    </row>
    <row r="32" spans="1:20" s="18" customFormat="1" ht="12.75">
      <c r="A32" s="94">
        <v>21</v>
      </c>
      <c r="B32" s="90" t="str">
        <f>Spisak!A22&amp;"/"&amp;Spisak!B22</f>
        <v>22/2018</v>
      </c>
      <c r="C32" s="95" t="str">
        <f>Spisak!C22&amp;" "&amp;Spisak!E22</f>
        <v>Nikodin Peković</v>
      </c>
      <c r="D32" s="101">
        <f>Spisak!J22</f>
        <v>1</v>
      </c>
      <c r="E32" s="101">
        <f>+Spisak!K22</f>
        <v>1</v>
      </c>
      <c r="F32" s="101">
        <f>Spisak!L22</f>
        <v>1</v>
      </c>
      <c r="G32" s="102">
        <f>Spisak!M22</f>
        <v>1</v>
      </c>
      <c r="H32" s="101">
        <f>Spisak!N22</f>
        <v>1</v>
      </c>
      <c r="I32" s="101"/>
      <c r="J32" s="29"/>
      <c r="K32" s="29"/>
      <c r="L32" s="29"/>
      <c r="M32" s="29"/>
      <c r="N32" s="99">
        <f>Spisak!Y22</f>
        <v>20</v>
      </c>
      <c r="O32" s="100">
        <f>Spisak!Z22</f>
        <v>13.5</v>
      </c>
      <c r="P32" s="103">
        <f>Spisak!AE22</f>
        <v>46.5</v>
      </c>
      <c r="Q32" s="120">
        <f>Spisak!AC22</f>
        <v>0</v>
      </c>
      <c r="R32" s="104">
        <f>Spisak!AG22</f>
        <v>85</v>
      </c>
      <c r="S32" s="105" t="str">
        <f>Spisak!AH22</f>
        <v>B</v>
      </c>
      <c r="T32" s="106" t="e">
        <f t="shared" si="0"/>
        <v>#NAME?</v>
      </c>
    </row>
    <row r="33" spans="1:20" s="18" customFormat="1" ht="12.75">
      <c r="A33" s="94">
        <v>22</v>
      </c>
      <c r="B33" s="90" t="str">
        <f>Spisak!A23&amp;"/"&amp;Spisak!B23</f>
        <v>23/2018</v>
      </c>
      <c r="C33" s="95" t="str">
        <f>Spisak!C23&amp;" "&amp;Spisak!E23</f>
        <v>Bogdan Šćekić</v>
      </c>
      <c r="D33" s="101">
        <f>Spisak!J23</f>
        <v>1</v>
      </c>
      <c r="E33" s="101">
        <f>+Spisak!K23</f>
        <v>1</v>
      </c>
      <c r="F33" s="101">
        <f>Spisak!L23</f>
        <v>1</v>
      </c>
      <c r="G33" s="102">
        <f>Spisak!M23</f>
        <v>1</v>
      </c>
      <c r="H33" s="101">
        <f>Spisak!N23</f>
        <v>1</v>
      </c>
      <c r="I33" s="101"/>
      <c r="J33" s="29"/>
      <c r="K33" s="29"/>
      <c r="L33" s="29"/>
      <c r="M33" s="29"/>
      <c r="N33" s="99">
        <f>Spisak!Y23</f>
        <v>17</v>
      </c>
      <c r="O33" s="100">
        <f>Spisak!Z23</f>
        <v>19.5</v>
      </c>
      <c r="P33" s="103">
        <f>Spisak!AE23</f>
        <v>41.5</v>
      </c>
      <c r="Q33" s="120">
        <f>Spisak!AC23</f>
        <v>0</v>
      </c>
      <c r="R33" s="104">
        <f>Spisak!AG23</f>
        <v>83</v>
      </c>
      <c r="S33" s="105" t="str">
        <f>Spisak!AH23</f>
        <v>B</v>
      </c>
      <c r="T33" s="106" t="e">
        <f t="shared" si="0"/>
        <v>#NAME?</v>
      </c>
    </row>
    <row r="34" spans="1:27" s="18" customFormat="1" ht="12.75">
      <c r="A34" s="94">
        <v>23</v>
      </c>
      <c r="B34" s="90" t="str">
        <f>Spisak!A24&amp;"/"&amp;Spisak!B24</f>
        <v>24/2018</v>
      </c>
      <c r="C34" s="95" t="str">
        <f>Spisak!C24&amp;" "&amp;Spisak!E24</f>
        <v>Božidar Babić</v>
      </c>
      <c r="D34" s="101">
        <f>Spisak!J24</f>
        <v>0</v>
      </c>
      <c r="E34" s="101">
        <f>+Spisak!K24</f>
        <v>1</v>
      </c>
      <c r="F34" s="101">
        <f>Spisak!L24</f>
        <v>0</v>
      </c>
      <c r="G34" s="102">
        <f>Spisak!M24</f>
        <v>0</v>
      </c>
      <c r="H34" s="101">
        <f>Spisak!N24</f>
        <v>0</v>
      </c>
      <c r="I34" s="101"/>
      <c r="J34" s="29"/>
      <c r="K34" s="29"/>
      <c r="L34" s="29"/>
      <c r="M34" s="29"/>
      <c r="N34" s="99">
        <f>Spisak!Y24</f>
        <v>14.5</v>
      </c>
      <c r="O34" s="100">
        <f>Spisak!Z24</f>
        <v>0</v>
      </c>
      <c r="P34" s="103" t="str">
        <f>Spisak!AE24</f>
        <v> </v>
      </c>
      <c r="Q34" s="120">
        <f>Spisak!AC24</f>
        <v>0</v>
      </c>
      <c r="R34" s="104">
        <f>Spisak!AG24</f>
        <v>15.5</v>
      </c>
      <c r="S34" s="105" t="str">
        <f>Spisak!AH24</f>
        <v>nije polagao</v>
      </c>
      <c r="T34" s="106" t="e">
        <f t="shared" si="0"/>
        <v>#NAME?</v>
      </c>
      <c r="AA34" s="30"/>
    </row>
    <row r="35" spans="1:27" s="18" customFormat="1" ht="12.75">
      <c r="A35" s="94">
        <v>24</v>
      </c>
      <c r="B35" s="90" t="str">
        <f>Spisak!A25&amp;"/"&amp;Spisak!B25</f>
        <v>25/2018</v>
      </c>
      <c r="C35" s="95" t="str">
        <f>Spisak!C25&amp;" "&amp;Spisak!E25</f>
        <v>Emil Nikičić</v>
      </c>
      <c r="D35" s="101">
        <f>Spisak!J25</f>
        <v>1</v>
      </c>
      <c r="E35" s="101">
        <f>+Spisak!K25</f>
        <v>0</v>
      </c>
      <c r="F35" s="101">
        <f>Spisak!L25</f>
        <v>1</v>
      </c>
      <c r="G35" s="102">
        <f>Spisak!M25</f>
        <v>1</v>
      </c>
      <c r="H35" s="101">
        <f>Spisak!N25</f>
        <v>0</v>
      </c>
      <c r="I35" s="101"/>
      <c r="J35" s="29"/>
      <c r="K35" s="29"/>
      <c r="L35" s="29"/>
      <c r="M35" s="29"/>
      <c r="N35" s="99">
        <f>Spisak!Y25</f>
        <v>13.5</v>
      </c>
      <c r="O35" s="100">
        <f>Spisak!Z25</f>
        <v>15</v>
      </c>
      <c r="P35" s="103">
        <f>Spisak!AE25</f>
        <v>40.5</v>
      </c>
      <c r="Q35" s="120">
        <f>Spisak!AC25</f>
        <v>0</v>
      </c>
      <c r="R35" s="104">
        <f>Spisak!AG25</f>
        <v>72</v>
      </c>
      <c r="S35" s="105" t="str">
        <f>Spisak!AH25</f>
        <v>C</v>
      </c>
      <c r="T35" s="106" t="e">
        <f t="shared" si="0"/>
        <v>#NAME?</v>
      </c>
      <c r="AA35" s="30"/>
    </row>
    <row r="36" spans="1:27" s="18" customFormat="1" ht="12.75">
      <c r="A36" s="94">
        <v>25</v>
      </c>
      <c r="B36" s="90" t="str">
        <f>Spisak!A26&amp;"/"&amp;Spisak!B26</f>
        <v>26/2018</v>
      </c>
      <c r="C36" s="95" t="str">
        <f>Spisak!C26&amp;" "&amp;Spisak!E26</f>
        <v>Slobodan Lekić</v>
      </c>
      <c r="D36" s="101">
        <f>Spisak!J26</f>
        <v>0</v>
      </c>
      <c r="E36" s="101">
        <f>+Spisak!K26</f>
        <v>0</v>
      </c>
      <c r="F36" s="101">
        <f>Spisak!L26</f>
        <v>0</v>
      </c>
      <c r="G36" s="102">
        <f>Spisak!M26</f>
        <v>0</v>
      </c>
      <c r="H36" s="101">
        <f>Spisak!N26</f>
        <v>0</v>
      </c>
      <c r="I36" s="101"/>
      <c r="J36" s="29"/>
      <c r="K36" s="29"/>
      <c r="L36" s="29"/>
      <c r="M36" s="29"/>
      <c r="N36" s="99">
        <f>Spisak!Y26</f>
        <v>0</v>
      </c>
      <c r="O36" s="100">
        <f>Spisak!Z26</f>
        <v>0</v>
      </c>
      <c r="P36" s="103" t="str">
        <f>Spisak!AE26</f>
        <v> </v>
      </c>
      <c r="Q36" s="120">
        <f>Spisak!AC26</f>
        <v>0</v>
      </c>
      <c r="R36" s="104">
        <f>Spisak!AG26</f>
        <v>0</v>
      </c>
      <c r="S36" s="105" t="str">
        <f>Spisak!AH26</f>
        <v>nije polagao</v>
      </c>
      <c r="T36" s="106" t="e">
        <f t="shared" si="0"/>
        <v>#NAME?</v>
      </c>
      <c r="U36" s="19"/>
      <c r="AA36" s="30"/>
    </row>
    <row r="37" spans="1:27" s="18" customFormat="1" ht="12.75">
      <c r="A37" s="94">
        <v>26</v>
      </c>
      <c r="B37" s="90" t="str">
        <f>Spisak!A27&amp;"/"&amp;Spisak!B27</f>
        <v>27/2018</v>
      </c>
      <c r="C37" s="95" t="str">
        <f>Spisak!C27&amp;" "&amp;Spisak!E27</f>
        <v>Ognjen Vukotić</v>
      </c>
      <c r="D37" s="101">
        <f>Spisak!J27</f>
        <v>0</v>
      </c>
      <c r="E37" s="101">
        <f>+Spisak!K27</f>
        <v>0</v>
      </c>
      <c r="F37" s="101">
        <f>Spisak!L27</f>
        <v>0</v>
      </c>
      <c r="G37" s="102">
        <f>Spisak!M27</f>
        <v>0</v>
      </c>
      <c r="H37" s="101">
        <f>Spisak!N27</f>
        <v>0</v>
      </c>
      <c r="I37" s="101"/>
      <c r="J37" s="29"/>
      <c r="K37" s="29"/>
      <c r="L37" s="29"/>
      <c r="M37" s="29"/>
      <c r="N37" s="99">
        <f>Spisak!Y27</f>
        <v>17</v>
      </c>
      <c r="O37" s="100">
        <f>Spisak!Z27</f>
        <v>20</v>
      </c>
      <c r="P37" s="103">
        <f>Spisak!AE27</f>
        <v>35</v>
      </c>
      <c r="Q37" s="120">
        <f>Spisak!AC27</f>
        <v>0</v>
      </c>
      <c r="R37" s="104">
        <f>Spisak!AG27</f>
        <v>72</v>
      </c>
      <c r="S37" s="105" t="str">
        <f>Spisak!AH27</f>
        <v>C</v>
      </c>
      <c r="T37" s="106" t="e">
        <f t="shared" si="0"/>
        <v>#NAME?</v>
      </c>
      <c r="U37" s="19"/>
      <c r="AA37" s="30"/>
    </row>
    <row r="38" spans="1:27" s="18" customFormat="1" ht="12.75">
      <c r="A38" s="94">
        <v>27</v>
      </c>
      <c r="B38" s="90" t="str">
        <f>Spisak!A28&amp;"/"&amp;Spisak!B28</f>
        <v>28/2018</v>
      </c>
      <c r="C38" s="95" t="str">
        <f>Spisak!C28&amp;" "&amp;Spisak!E28</f>
        <v>Božidar Milošević</v>
      </c>
      <c r="D38" s="101">
        <f>Spisak!J28</f>
        <v>1</v>
      </c>
      <c r="E38" s="101">
        <f>+Spisak!K28</f>
        <v>1</v>
      </c>
      <c r="F38" s="101">
        <f>Spisak!L28</f>
        <v>1</v>
      </c>
      <c r="G38" s="102">
        <f>Spisak!M28</f>
        <v>1</v>
      </c>
      <c r="H38" s="101">
        <f>Spisak!N28</f>
        <v>1</v>
      </c>
      <c r="I38" s="101"/>
      <c r="J38" s="29"/>
      <c r="K38" s="29"/>
      <c r="L38" s="29"/>
      <c r="M38" s="29"/>
      <c r="N38" s="99">
        <f>Spisak!Y28</f>
        <v>2</v>
      </c>
      <c r="O38" s="100">
        <f>Spisak!Z28</f>
        <v>14.5</v>
      </c>
      <c r="P38" s="103">
        <f>Spisak!AE28</f>
        <v>28.5</v>
      </c>
      <c r="Q38" s="120">
        <f>Spisak!AC28</f>
        <v>0</v>
      </c>
      <c r="R38" s="104">
        <f>Spisak!AG28</f>
        <v>50</v>
      </c>
      <c r="S38" s="105" t="str">
        <f>Spisak!AH28</f>
        <v>E</v>
      </c>
      <c r="T38" s="106" t="e">
        <f t="shared" si="0"/>
        <v>#NAME?</v>
      </c>
      <c r="U38" s="19"/>
      <c r="AA38" s="30"/>
    </row>
    <row r="39" spans="1:21" s="18" customFormat="1" ht="12.75">
      <c r="A39" s="94">
        <v>28</v>
      </c>
      <c r="B39" s="90" t="str">
        <f>Spisak!A29&amp;"/"&amp;Spisak!B29</f>
        <v>29/2018</v>
      </c>
      <c r="C39" s="95" t="str">
        <f>Spisak!C29&amp;" "&amp;Spisak!E29</f>
        <v>Bojan Ćetković</v>
      </c>
      <c r="D39" s="101">
        <f>Spisak!J29</f>
        <v>0</v>
      </c>
      <c r="E39" s="101">
        <f>+Spisak!K29</f>
        <v>0</v>
      </c>
      <c r="F39" s="101">
        <f>Spisak!L29</f>
        <v>0</v>
      </c>
      <c r="G39" s="102">
        <f>Spisak!M29</f>
        <v>0</v>
      </c>
      <c r="H39" s="101">
        <f>Spisak!N29</f>
        <v>0</v>
      </c>
      <c r="I39" s="101"/>
      <c r="J39" s="29"/>
      <c r="K39" s="29"/>
      <c r="L39" s="29"/>
      <c r="M39" s="29"/>
      <c r="N39" s="99">
        <f>Spisak!Y29</f>
        <v>0</v>
      </c>
      <c r="O39" s="100">
        <f>Spisak!Z29</f>
        <v>0</v>
      </c>
      <c r="P39" s="103" t="str">
        <f>Spisak!AE29</f>
        <v> </v>
      </c>
      <c r="Q39" s="120">
        <f>Spisak!AC29</f>
        <v>0</v>
      </c>
      <c r="R39" s="104">
        <f>Spisak!AG29</f>
        <v>0</v>
      </c>
      <c r="S39" s="105" t="str">
        <f>Spisak!AH29</f>
        <v>nije polagao</v>
      </c>
      <c r="T39" s="106" t="e">
        <f t="shared" si="0"/>
        <v>#NAME?</v>
      </c>
      <c r="U39" s="19"/>
    </row>
    <row r="40" spans="1:21" s="18" customFormat="1" ht="12.75">
      <c r="A40" s="94">
        <v>29</v>
      </c>
      <c r="B40" s="90" t="str">
        <f>Spisak!A30&amp;"/"&amp;Spisak!B30</f>
        <v>30/2018</v>
      </c>
      <c r="C40" s="95" t="str">
        <f>Spisak!C30&amp;" "&amp;Spisak!E30</f>
        <v>Dejan Vujović</v>
      </c>
      <c r="D40" s="101">
        <f>Spisak!J30</f>
        <v>0</v>
      </c>
      <c r="E40" s="101">
        <f>+Spisak!K30</f>
        <v>0</v>
      </c>
      <c r="F40" s="101">
        <f>Spisak!L30</f>
        <v>0</v>
      </c>
      <c r="G40" s="102">
        <f>Spisak!M30</f>
        <v>0</v>
      </c>
      <c r="H40" s="101">
        <f>Spisak!N30</f>
        <v>0</v>
      </c>
      <c r="I40" s="101"/>
      <c r="J40" s="29"/>
      <c r="K40" s="29"/>
      <c r="L40" s="29"/>
      <c r="M40" s="29"/>
      <c r="N40" s="99">
        <f>Spisak!Y30</f>
        <v>0</v>
      </c>
      <c r="O40" s="100">
        <f>Spisak!Z30</f>
        <v>0</v>
      </c>
      <c r="P40" s="103" t="str">
        <f>Spisak!AE30</f>
        <v> </v>
      </c>
      <c r="Q40" s="120">
        <f>Spisak!AC30</f>
        <v>0</v>
      </c>
      <c r="R40" s="104">
        <f>Spisak!AG30</f>
        <v>0</v>
      </c>
      <c r="S40" s="105" t="str">
        <f>Spisak!AH30</f>
        <v>nije polagao</v>
      </c>
      <c r="T40" s="106" t="e">
        <f t="shared" si="0"/>
        <v>#NAME?</v>
      </c>
      <c r="U40" s="19"/>
    </row>
    <row r="41" spans="1:21" s="18" customFormat="1" ht="12.75">
      <c r="A41" s="94">
        <v>30</v>
      </c>
      <c r="B41" s="90" t="str">
        <f>Spisak!A31&amp;"/"&amp;Spisak!B31</f>
        <v>31/2018</v>
      </c>
      <c r="C41" s="95" t="str">
        <f>Spisak!C31&amp;" "&amp;Spisak!E31</f>
        <v>Kristina Vidović</v>
      </c>
      <c r="D41" s="101">
        <f>Spisak!J31</f>
        <v>1</v>
      </c>
      <c r="E41" s="101">
        <f>+Spisak!K31</f>
        <v>1</v>
      </c>
      <c r="F41" s="101">
        <f>Spisak!L31</f>
        <v>1</v>
      </c>
      <c r="G41" s="102">
        <f>Spisak!M31</f>
        <v>1</v>
      </c>
      <c r="H41" s="101">
        <f>Spisak!N31</f>
        <v>1</v>
      </c>
      <c r="I41" s="101"/>
      <c r="J41" s="29"/>
      <c r="K41" s="29"/>
      <c r="L41" s="29"/>
      <c r="M41" s="29"/>
      <c r="N41" s="99">
        <f>Spisak!Y31</f>
        <v>21.5</v>
      </c>
      <c r="O41" s="100">
        <f>Spisak!Z31</f>
        <v>20</v>
      </c>
      <c r="P41" s="103">
        <f>Spisak!AE31</f>
        <v>36</v>
      </c>
      <c r="Q41" s="120">
        <f>Spisak!AC31</f>
        <v>0</v>
      </c>
      <c r="R41" s="104">
        <f>Spisak!AG31</f>
        <v>82.5</v>
      </c>
      <c r="S41" s="105" t="str">
        <f>Spisak!AH31</f>
        <v>B</v>
      </c>
      <c r="T41" s="106" t="e">
        <f t="shared" si="0"/>
        <v>#NAME?</v>
      </c>
      <c r="U41" s="19"/>
    </row>
    <row r="42" spans="1:21" s="18" customFormat="1" ht="12.75">
      <c r="A42" s="94">
        <v>31</v>
      </c>
      <c r="B42" s="90" t="str">
        <f>Spisak!A32&amp;"/"&amp;Spisak!B32</f>
        <v>32/2018</v>
      </c>
      <c r="C42" s="95" t="str">
        <f>Spisak!C32&amp;" "&amp;Spisak!E32</f>
        <v>Luka Ćetković</v>
      </c>
      <c r="D42" s="101">
        <f>Spisak!J32</f>
        <v>1</v>
      </c>
      <c r="E42" s="101">
        <f>+Spisak!K32</f>
        <v>1</v>
      </c>
      <c r="F42" s="101">
        <f>Spisak!L32</f>
        <v>1</v>
      </c>
      <c r="G42" s="102">
        <f>Spisak!M32</f>
        <v>1</v>
      </c>
      <c r="H42" s="101">
        <f>Spisak!N32</f>
        <v>1</v>
      </c>
      <c r="I42" s="101"/>
      <c r="J42" s="29"/>
      <c r="K42" s="29"/>
      <c r="L42" s="29"/>
      <c r="M42" s="29"/>
      <c r="N42" s="99">
        <f>Spisak!Y32</f>
        <v>22</v>
      </c>
      <c r="O42" s="100">
        <f>Spisak!Z32</f>
        <v>21.5</v>
      </c>
      <c r="P42" s="103">
        <f>Spisak!AE32</f>
        <v>47.5</v>
      </c>
      <c r="Q42" s="120">
        <f>Spisak!AC32</f>
        <v>0</v>
      </c>
      <c r="R42" s="104">
        <f>Spisak!AG32</f>
        <v>96</v>
      </c>
      <c r="S42" s="105" t="str">
        <f>Spisak!AH32</f>
        <v>A</v>
      </c>
      <c r="T42" s="106" t="e">
        <f t="shared" si="0"/>
        <v>#NAME?</v>
      </c>
      <c r="U42" s="19"/>
    </row>
    <row r="43" spans="1:21" s="18" customFormat="1" ht="12.75">
      <c r="A43" s="94">
        <v>32</v>
      </c>
      <c r="B43" s="90" t="str">
        <f>Spisak!A33&amp;"/"&amp;Spisak!B33</f>
        <v>33/2018</v>
      </c>
      <c r="C43" s="95" t="str">
        <f>Spisak!C33&amp;" "&amp;Spisak!E33</f>
        <v>Marko Ćetković</v>
      </c>
      <c r="D43" s="101">
        <f>Spisak!J33</f>
        <v>1</v>
      </c>
      <c r="E43" s="101">
        <f>+Spisak!K33</f>
        <v>1</v>
      </c>
      <c r="F43" s="101">
        <f>Spisak!L33</f>
        <v>1</v>
      </c>
      <c r="G43" s="102">
        <f>Spisak!M33</f>
        <v>1</v>
      </c>
      <c r="H43" s="101">
        <f>Spisak!N33</f>
        <v>1</v>
      </c>
      <c r="I43" s="101"/>
      <c r="J43" s="29"/>
      <c r="K43" s="29"/>
      <c r="L43" s="29"/>
      <c r="M43" s="29"/>
      <c r="N43" s="99">
        <f>Spisak!Y33</f>
        <v>12.5</v>
      </c>
      <c r="O43" s="100">
        <f>Spisak!Z33</f>
        <v>19.5</v>
      </c>
      <c r="P43" s="103">
        <f>Spisak!AE33</f>
        <v>23.5</v>
      </c>
      <c r="Q43" s="120">
        <f>Spisak!AC33</f>
        <v>0</v>
      </c>
      <c r="R43" s="104">
        <f>Spisak!AG33</f>
        <v>60.5</v>
      </c>
      <c r="S43" s="105" t="str">
        <f>Spisak!AH33</f>
        <v>D</v>
      </c>
      <c r="T43" s="106" t="e">
        <f t="shared" si="0"/>
        <v>#NAME?</v>
      </c>
      <c r="U43" s="19"/>
    </row>
    <row r="44" spans="1:21" ht="12.75">
      <c r="A44" s="94">
        <v>33</v>
      </c>
      <c r="B44" s="90" t="str">
        <f>Spisak!A34&amp;"/"&amp;Spisak!B34</f>
        <v>34/2018</v>
      </c>
      <c r="C44" s="95" t="str">
        <f>Spisak!C34&amp;" "&amp;Spisak!E34</f>
        <v>Adis Agović</v>
      </c>
      <c r="D44" s="101">
        <f>Spisak!J34</f>
        <v>0</v>
      </c>
      <c r="E44" s="101">
        <f>+Spisak!K34</f>
        <v>1</v>
      </c>
      <c r="F44" s="101">
        <f>Spisak!L34</f>
        <v>0</v>
      </c>
      <c r="G44" s="102">
        <f>Spisak!M34</f>
        <v>0</v>
      </c>
      <c r="H44" s="101">
        <f>Spisak!N34</f>
        <v>0</v>
      </c>
      <c r="I44" s="101"/>
      <c r="J44" s="29"/>
      <c r="K44" s="29"/>
      <c r="L44" s="29"/>
      <c r="M44" s="29"/>
      <c r="N44" s="99">
        <f>Spisak!Y34</f>
        <v>7</v>
      </c>
      <c r="O44" s="100">
        <f>Spisak!Z34</f>
        <v>8</v>
      </c>
      <c r="P44" s="103" t="str">
        <f>Spisak!AE34</f>
        <v> </v>
      </c>
      <c r="Q44" s="120">
        <f>Spisak!AC34</f>
        <v>0</v>
      </c>
      <c r="R44" s="104">
        <f>Spisak!AG34</f>
        <v>16</v>
      </c>
      <c r="S44" s="105" t="str">
        <f>Spisak!AH34</f>
        <v>nije polagao</v>
      </c>
      <c r="T44" s="106" t="e">
        <f t="shared" si="0"/>
        <v>#NAME?</v>
      </c>
      <c r="U44" s="21"/>
    </row>
    <row r="45" spans="1:21" ht="12.75">
      <c r="A45" s="94">
        <v>34</v>
      </c>
      <c r="B45" s="90" t="str">
        <f>Spisak!A35&amp;"/"&amp;Spisak!B35</f>
        <v>35/2018</v>
      </c>
      <c r="C45" s="95" t="str">
        <f>Spisak!C35&amp;" "&amp;Spisak!E35</f>
        <v>Boro Marković</v>
      </c>
      <c r="D45" s="101">
        <f>Spisak!J35</f>
        <v>1</v>
      </c>
      <c r="E45" s="101">
        <f>+Spisak!K35</f>
        <v>0</v>
      </c>
      <c r="F45" s="101">
        <f>Spisak!L35</f>
        <v>1</v>
      </c>
      <c r="G45" s="102">
        <f>Spisak!M35</f>
        <v>0</v>
      </c>
      <c r="H45" s="101">
        <f>Spisak!N35</f>
        <v>1</v>
      </c>
      <c r="I45" s="101"/>
      <c r="J45" s="29"/>
      <c r="K45" s="29"/>
      <c r="L45" s="29"/>
      <c r="M45" s="29"/>
      <c r="N45" s="99">
        <f>Spisak!Y35</f>
        <v>6.5</v>
      </c>
      <c r="O45" s="100">
        <f>Spisak!Z35</f>
        <v>13.5</v>
      </c>
      <c r="P45" s="103">
        <f>Spisak!AE35</f>
        <v>27</v>
      </c>
      <c r="Q45" s="120">
        <f>Spisak!AC35</f>
        <v>0</v>
      </c>
      <c r="R45" s="104">
        <f>Spisak!AG35</f>
        <v>50</v>
      </c>
      <c r="S45" s="105" t="str">
        <f>Spisak!AH35</f>
        <v>E</v>
      </c>
      <c r="T45" s="106" t="e">
        <f t="shared" si="0"/>
        <v>#NAME?</v>
      </c>
      <c r="U45" s="21"/>
    </row>
    <row r="46" spans="1:21" ht="12.75">
      <c r="A46" s="94">
        <v>35</v>
      </c>
      <c r="B46" s="90" t="str">
        <f>Spisak!A36&amp;"/"&amp;Spisak!B36</f>
        <v>36/2018</v>
      </c>
      <c r="C46" s="95" t="str">
        <f>Spisak!C36&amp;" "&amp;Spisak!E36</f>
        <v>Miloš Bulajić</v>
      </c>
      <c r="D46" s="101">
        <f>Spisak!J36</f>
        <v>0</v>
      </c>
      <c r="E46" s="101">
        <f>+Spisak!K36</f>
        <v>0</v>
      </c>
      <c r="F46" s="101">
        <f>Spisak!L36</f>
        <v>0</v>
      </c>
      <c r="G46" s="102">
        <f>Spisak!M36</f>
        <v>0</v>
      </c>
      <c r="H46" s="101">
        <f>Spisak!N36</f>
        <v>0</v>
      </c>
      <c r="I46" s="101"/>
      <c r="J46" s="29"/>
      <c r="K46" s="29"/>
      <c r="L46" s="29"/>
      <c r="M46" s="29"/>
      <c r="N46" s="99">
        <f>Spisak!Y36</f>
        <v>15</v>
      </c>
      <c r="O46" s="100">
        <f>Spisak!Z36</f>
        <v>15.5</v>
      </c>
      <c r="P46" s="103">
        <f>Spisak!AE36</f>
        <v>39.5</v>
      </c>
      <c r="Q46" s="120">
        <f>Spisak!AC36</f>
        <v>0</v>
      </c>
      <c r="R46" s="104">
        <f>Spisak!AG36</f>
        <v>70</v>
      </c>
      <c r="S46" s="105" t="str">
        <f>Spisak!AH36</f>
        <v>C</v>
      </c>
      <c r="T46" s="106" t="e">
        <f t="shared" si="0"/>
        <v>#NAME?</v>
      </c>
      <c r="U46" s="21"/>
    </row>
    <row r="47" spans="1:21" ht="12.75">
      <c r="A47" s="94">
        <v>36</v>
      </c>
      <c r="B47" s="90" t="str">
        <f>Spisak!A37&amp;"/"&amp;Spisak!B37</f>
        <v>37/2018</v>
      </c>
      <c r="C47" s="95" t="str">
        <f>Spisak!C37&amp;" "&amp;Spisak!E37</f>
        <v>Miroslav Jelić</v>
      </c>
      <c r="D47" s="101">
        <f>Spisak!J37</f>
        <v>1</v>
      </c>
      <c r="E47" s="101">
        <f>+Spisak!K37</f>
        <v>1</v>
      </c>
      <c r="F47" s="101">
        <f>Spisak!L37</f>
        <v>0</v>
      </c>
      <c r="G47" s="102">
        <f>Spisak!M37</f>
        <v>0</v>
      </c>
      <c r="H47" s="101">
        <f>Spisak!N37</f>
        <v>0</v>
      </c>
      <c r="I47" s="101"/>
      <c r="J47" s="29"/>
      <c r="K47" s="29"/>
      <c r="L47" s="29"/>
      <c r="M47" s="29"/>
      <c r="N47" s="99">
        <f>Spisak!Y37</f>
        <v>12.5</v>
      </c>
      <c r="O47" s="100">
        <f>Spisak!Z37</f>
        <v>12</v>
      </c>
      <c r="P47" s="103">
        <f>Spisak!AE37</f>
        <v>43.5</v>
      </c>
      <c r="Q47" s="120">
        <f>Spisak!AC37</f>
        <v>0</v>
      </c>
      <c r="R47" s="104">
        <f>Spisak!AG37</f>
        <v>70</v>
      </c>
      <c r="S47" s="105" t="str">
        <f>Spisak!AH37</f>
        <v>C</v>
      </c>
      <c r="T47" s="106" t="e">
        <f t="shared" si="0"/>
        <v>#NAME?</v>
      </c>
      <c r="U47" s="21"/>
    </row>
    <row r="48" spans="1:21" ht="12.75">
      <c r="A48" s="94">
        <v>37</v>
      </c>
      <c r="B48" s="90" t="str">
        <f>Spisak!A38&amp;"/"&amp;Spisak!B38</f>
        <v>38/2018</v>
      </c>
      <c r="C48" s="95" t="str">
        <f>Spisak!C38&amp;" "&amp;Spisak!E38</f>
        <v>Nikola Potpara</v>
      </c>
      <c r="D48" s="101">
        <f>Spisak!J38</f>
        <v>1</v>
      </c>
      <c r="E48" s="101">
        <f>+Spisak!K38</f>
        <v>0</v>
      </c>
      <c r="F48" s="101">
        <f>Spisak!L38</f>
        <v>0</v>
      </c>
      <c r="G48" s="102">
        <f>Spisak!M38</f>
        <v>0</v>
      </c>
      <c r="H48" s="101">
        <f>Spisak!N38</f>
        <v>0</v>
      </c>
      <c r="I48" s="101"/>
      <c r="J48" s="29"/>
      <c r="K48" s="29"/>
      <c r="L48" s="29"/>
      <c r="M48" s="29"/>
      <c r="N48" s="99">
        <f>Spisak!Y38</f>
        <v>18.5</v>
      </c>
      <c r="O48" s="100">
        <f>Spisak!Z38</f>
        <v>16</v>
      </c>
      <c r="P48" s="103" t="str">
        <f>Spisak!AE38</f>
        <v> </v>
      </c>
      <c r="Q48" s="120">
        <f>Spisak!AC38</f>
        <v>0</v>
      </c>
      <c r="R48" s="104">
        <f>Spisak!AG38</f>
        <v>35.5</v>
      </c>
      <c r="S48" s="105" t="str">
        <f>Spisak!AH38</f>
        <v>nije polagao</v>
      </c>
      <c r="T48" s="106" t="e">
        <f t="shared" si="0"/>
        <v>#NAME?</v>
      </c>
      <c r="U48" s="21"/>
    </row>
    <row r="49" spans="1:21" ht="12.75">
      <c r="A49" s="94">
        <v>38</v>
      </c>
      <c r="B49" s="90" t="str">
        <f>Spisak!A39&amp;"/"&amp;Spisak!B39</f>
        <v>39/2018</v>
      </c>
      <c r="C49" s="95" t="str">
        <f>Spisak!C39&amp;" "&amp;Spisak!E39</f>
        <v>Andrija Zlajić</v>
      </c>
      <c r="D49" s="101">
        <f>Spisak!J39</f>
        <v>1</v>
      </c>
      <c r="E49" s="101">
        <f>+Spisak!K39</f>
        <v>1</v>
      </c>
      <c r="F49" s="101">
        <f>Spisak!L39</f>
        <v>1</v>
      </c>
      <c r="G49" s="102">
        <f>Spisak!M39</f>
        <v>0</v>
      </c>
      <c r="H49" s="101">
        <f>Spisak!N39</f>
        <v>0</v>
      </c>
      <c r="I49" s="101"/>
      <c r="J49" s="29"/>
      <c r="K49" s="29"/>
      <c r="L49" s="29"/>
      <c r="M49" s="29"/>
      <c r="N49" s="99">
        <f>Spisak!Y39</f>
        <v>7</v>
      </c>
      <c r="O49" s="100">
        <f>Spisak!Z39</f>
        <v>0</v>
      </c>
      <c r="P49" s="103" t="str">
        <f>Spisak!AE39</f>
        <v> </v>
      </c>
      <c r="Q49" s="120">
        <f>Spisak!AC39</f>
        <v>0</v>
      </c>
      <c r="R49" s="104">
        <f>Spisak!AG39</f>
        <v>10</v>
      </c>
      <c r="S49" s="105" t="str">
        <f>Spisak!AH39</f>
        <v>nije polagao</v>
      </c>
      <c r="T49" s="106" t="e">
        <f t="shared" si="0"/>
        <v>#NAME?</v>
      </c>
      <c r="U49" s="21"/>
    </row>
    <row r="50" spans="1:21" ht="12.75">
      <c r="A50" s="94">
        <v>39</v>
      </c>
      <c r="B50" s="90" t="str">
        <f>Spisak!A40&amp;"/"&amp;Spisak!B40</f>
        <v>40/2018</v>
      </c>
      <c r="C50" s="95" t="str">
        <f>Spisak!C40&amp;" "&amp;Spisak!E40</f>
        <v>Momčilo Rajković</v>
      </c>
      <c r="D50" s="101">
        <f>Spisak!J40</f>
        <v>1</v>
      </c>
      <c r="E50" s="101">
        <f>+Spisak!K40</f>
        <v>1</v>
      </c>
      <c r="F50" s="101">
        <f>Spisak!L40</f>
        <v>0</v>
      </c>
      <c r="G50" s="102">
        <f>Spisak!M40</f>
        <v>0</v>
      </c>
      <c r="H50" s="101">
        <f>Spisak!N40</f>
        <v>0</v>
      </c>
      <c r="I50" s="101"/>
      <c r="J50" s="29"/>
      <c r="K50" s="29"/>
      <c r="L50" s="29"/>
      <c r="M50" s="29"/>
      <c r="N50" s="99">
        <f>Spisak!Y40</f>
        <v>11.5</v>
      </c>
      <c r="O50" s="100">
        <f>Spisak!Z40</f>
        <v>16</v>
      </c>
      <c r="P50" s="103">
        <f>Spisak!AE40</f>
        <v>35</v>
      </c>
      <c r="Q50" s="120">
        <f>Spisak!AC40</f>
        <v>0</v>
      </c>
      <c r="R50" s="104">
        <f>Spisak!AG40</f>
        <v>64.5</v>
      </c>
      <c r="S50" s="105" t="str">
        <f>Spisak!AH40</f>
        <v>D</v>
      </c>
      <c r="T50" s="106" t="e">
        <f t="shared" si="0"/>
        <v>#NAME?</v>
      </c>
      <c r="U50" s="21"/>
    </row>
    <row r="51" spans="1:21" ht="12.75">
      <c r="A51" s="94">
        <v>40</v>
      </c>
      <c r="B51" s="90" t="str">
        <f>Spisak!A41&amp;"/"&amp;Spisak!B41</f>
        <v>41/2018</v>
      </c>
      <c r="C51" s="95" t="str">
        <f>Spisak!C41&amp;" "&amp;Spisak!E41</f>
        <v>Nemanja Pejović</v>
      </c>
      <c r="D51" s="101">
        <f>Spisak!J41</f>
        <v>1</v>
      </c>
      <c r="E51" s="101">
        <f>+Spisak!K41</f>
        <v>1</v>
      </c>
      <c r="F51" s="101">
        <f>Spisak!L41</f>
        <v>0</v>
      </c>
      <c r="G51" s="102">
        <f>Spisak!M41</f>
        <v>0</v>
      </c>
      <c r="H51" s="101">
        <f>Spisak!N41</f>
        <v>0</v>
      </c>
      <c r="I51" s="101"/>
      <c r="J51" s="29"/>
      <c r="K51" s="29"/>
      <c r="L51" s="29"/>
      <c r="M51" s="29"/>
      <c r="N51" s="99">
        <f>Spisak!Y41</f>
        <v>0</v>
      </c>
      <c r="O51" s="100">
        <f>Spisak!Z41</f>
        <v>14.5</v>
      </c>
      <c r="P51" s="103" t="str">
        <f>Spisak!AE41</f>
        <v> </v>
      </c>
      <c r="Q51" s="120">
        <f>Spisak!AC41</f>
        <v>0</v>
      </c>
      <c r="R51" s="104">
        <f>Spisak!AG41</f>
        <v>16.5</v>
      </c>
      <c r="S51" s="105" t="str">
        <f>Spisak!AH41</f>
        <v>nije polagao</v>
      </c>
      <c r="T51" s="106" t="e">
        <f t="shared" si="0"/>
        <v>#NAME?</v>
      </c>
      <c r="U51" s="21"/>
    </row>
    <row r="52" spans="1:21" ht="12.75">
      <c r="A52" s="94">
        <v>41</v>
      </c>
      <c r="B52" s="90" t="str">
        <f>Spisak!A42&amp;"/"&amp;Spisak!B42</f>
        <v>42/2018</v>
      </c>
      <c r="C52" s="95" t="str">
        <f>Spisak!C42&amp;" "&amp;Spisak!E42</f>
        <v>Mia Bojić</v>
      </c>
      <c r="D52" s="101">
        <f>Spisak!J42</f>
        <v>1</v>
      </c>
      <c r="E52" s="101">
        <f>+Spisak!K42</f>
        <v>1</v>
      </c>
      <c r="F52" s="101">
        <f>Spisak!L42</f>
        <v>1</v>
      </c>
      <c r="G52" s="102">
        <f>Spisak!M42</f>
        <v>1</v>
      </c>
      <c r="H52" s="101">
        <f>Spisak!N42</f>
        <v>1</v>
      </c>
      <c r="I52" s="101"/>
      <c r="J52" s="29"/>
      <c r="K52" s="29"/>
      <c r="L52" s="29"/>
      <c r="M52" s="29"/>
      <c r="N52" s="99">
        <f>Spisak!Y42</f>
        <v>13</v>
      </c>
      <c r="O52" s="100">
        <f>Spisak!Z42</f>
        <v>19</v>
      </c>
      <c r="P52" s="103">
        <f>Spisak!AE42</f>
        <v>44</v>
      </c>
      <c r="Q52" s="120">
        <f>Spisak!AC42</f>
        <v>0</v>
      </c>
      <c r="R52" s="104">
        <f>Spisak!AG42</f>
        <v>81</v>
      </c>
      <c r="S52" s="105" t="str">
        <f>Spisak!AH42</f>
        <v>B</v>
      </c>
      <c r="T52" s="106" t="e">
        <f t="shared" si="0"/>
        <v>#NAME?</v>
      </c>
      <c r="U52" s="21"/>
    </row>
    <row r="53" spans="1:21" ht="12.75">
      <c r="A53" s="94">
        <v>42</v>
      </c>
      <c r="B53" s="90" t="str">
        <f>Spisak!A43&amp;"/"&amp;Spisak!B43</f>
        <v>43/2018</v>
      </c>
      <c r="C53" s="95" t="str">
        <f>Spisak!C43&amp;" "&amp;Spisak!E43</f>
        <v>Matija Bojić</v>
      </c>
      <c r="D53" s="101">
        <f>Spisak!J43</f>
        <v>1</v>
      </c>
      <c r="E53" s="101">
        <f>+Spisak!K43</f>
        <v>1</v>
      </c>
      <c r="F53" s="101">
        <f>Spisak!L43</f>
        <v>1</v>
      </c>
      <c r="G53" s="102">
        <f>Spisak!M43</f>
        <v>1</v>
      </c>
      <c r="H53" s="101">
        <f>Spisak!N43</f>
        <v>1</v>
      </c>
      <c r="I53" s="101"/>
      <c r="J53" s="29"/>
      <c r="K53" s="29"/>
      <c r="L53" s="29"/>
      <c r="M53" s="29"/>
      <c r="N53" s="99">
        <f>Spisak!Y43</f>
        <v>16</v>
      </c>
      <c r="O53" s="100">
        <f>Spisak!Z43</f>
        <v>21</v>
      </c>
      <c r="P53" s="103">
        <f>Spisak!AE43</f>
        <v>48</v>
      </c>
      <c r="Q53" s="120">
        <f>Spisak!AC43</f>
        <v>0</v>
      </c>
      <c r="R53" s="104">
        <f>Spisak!AG43</f>
        <v>90</v>
      </c>
      <c r="S53" s="105" t="str">
        <f>Spisak!AH43</f>
        <v>A</v>
      </c>
      <c r="T53" s="106" t="e">
        <f t="shared" si="0"/>
        <v>#NAME?</v>
      </c>
      <c r="U53" s="21"/>
    </row>
    <row r="54" spans="1:21" ht="12.75">
      <c r="A54" s="94">
        <v>43</v>
      </c>
      <c r="B54" s="90" t="str">
        <f>Spisak!A44&amp;"/"&amp;Spisak!B44</f>
        <v>44/2018</v>
      </c>
      <c r="C54" s="95" t="str">
        <f>Spisak!C44&amp;" "&amp;Spisak!E44</f>
        <v>Ognjen Filipović</v>
      </c>
      <c r="D54" s="101">
        <f>Spisak!J44</f>
        <v>1</v>
      </c>
      <c r="E54" s="101">
        <f>+Spisak!K44</f>
        <v>1</v>
      </c>
      <c r="F54" s="101">
        <f>Spisak!L44</f>
        <v>1</v>
      </c>
      <c r="G54" s="102">
        <f>Spisak!M44</f>
        <v>1</v>
      </c>
      <c r="H54" s="101">
        <f>Spisak!N44</f>
        <v>1</v>
      </c>
      <c r="I54" s="101"/>
      <c r="J54" s="29"/>
      <c r="K54" s="29"/>
      <c r="L54" s="29"/>
      <c r="M54" s="29"/>
      <c r="N54" s="99">
        <f>Spisak!Y44</f>
        <v>21</v>
      </c>
      <c r="O54" s="100">
        <f>Spisak!Z44</f>
        <v>14.5</v>
      </c>
      <c r="P54" s="103">
        <f>Spisak!AE44</f>
        <v>49.5</v>
      </c>
      <c r="Q54" s="120">
        <f>Spisak!AC44</f>
        <v>0</v>
      </c>
      <c r="R54" s="104">
        <f>Spisak!AG44</f>
        <v>90</v>
      </c>
      <c r="S54" s="105" t="str">
        <f>Spisak!AH44</f>
        <v>A</v>
      </c>
      <c r="T54" s="106" t="e">
        <f t="shared" si="0"/>
        <v>#NAME?</v>
      </c>
      <c r="U54" s="21"/>
    </row>
    <row r="55" spans="1:21" ht="12.75">
      <c r="A55" s="94">
        <v>44</v>
      </c>
      <c r="B55" s="90" t="str">
        <f>Spisak!A45&amp;"/"&amp;Spisak!B45</f>
        <v>45/2018</v>
      </c>
      <c r="C55" s="95" t="str">
        <f>Spisak!C45&amp;" "&amp;Spisak!E45</f>
        <v>Vasko Ugrinovski</v>
      </c>
      <c r="D55" s="101">
        <f>Spisak!J45</f>
        <v>1</v>
      </c>
      <c r="E55" s="101">
        <f>+Spisak!K45</f>
        <v>0</v>
      </c>
      <c r="F55" s="101">
        <f>Spisak!L45</f>
        <v>0</v>
      </c>
      <c r="G55" s="102">
        <f>Spisak!M45</f>
        <v>0</v>
      </c>
      <c r="H55" s="101">
        <f>Spisak!N45</f>
        <v>1</v>
      </c>
      <c r="I55" s="101"/>
      <c r="J55" s="29"/>
      <c r="K55" s="29"/>
      <c r="L55" s="29"/>
      <c r="M55" s="29"/>
      <c r="N55" s="99">
        <f>Spisak!Y45</f>
        <v>9.5</v>
      </c>
      <c r="O55" s="100">
        <f>Spisak!Z45</f>
        <v>16.5</v>
      </c>
      <c r="P55" s="103">
        <f>Spisak!AE45</f>
        <v>28</v>
      </c>
      <c r="Q55" s="120">
        <f>Spisak!AC45</f>
        <v>0</v>
      </c>
      <c r="R55" s="104">
        <f>Spisak!AG45</f>
        <v>56</v>
      </c>
      <c r="S55" s="105" t="str">
        <f>Spisak!AH45</f>
        <v>E</v>
      </c>
      <c r="T55" s="106" t="e">
        <f t="shared" si="0"/>
        <v>#NAME?</v>
      </c>
      <c r="U55" s="21"/>
    </row>
    <row r="56" spans="1:21" ht="12.75">
      <c r="A56" s="94">
        <v>45</v>
      </c>
      <c r="B56" s="90" t="str">
        <f>Spisak!A46&amp;"/"&amp;Spisak!B46</f>
        <v>46/2018</v>
      </c>
      <c r="C56" s="95" t="str">
        <f>Spisak!C46&amp;" "&amp;Spisak!E46</f>
        <v>Andrej Ugrinovski</v>
      </c>
      <c r="D56" s="101">
        <f>Spisak!J46</f>
        <v>1</v>
      </c>
      <c r="E56" s="101">
        <f>+Spisak!K46</f>
        <v>1</v>
      </c>
      <c r="F56" s="101">
        <f>Spisak!L46</f>
        <v>0</v>
      </c>
      <c r="G56" s="102">
        <f>Spisak!M46</f>
        <v>0</v>
      </c>
      <c r="H56" s="101">
        <f>Spisak!N46</f>
        <v>1</v>
      </c>
      <c r="I56" s="101"/>
      <c r="J56" s="29"/>
      <c r="K56" s="29"/>
      <c r="L56" s="29"/>
      <c r="M56" s="29"/>
      <c r="N56" s="99">
        <f>Spisak!Y46</f>
        <v>1</v>
      </c>
      <c r="O56" s="100">
        <f>Spisak!Z46</f>
        <v>14.5</v>
      </c>
      <c r="P56" s="103">
        <f>Spisak!AE46</f>
        <v>31.5</v>
      </c>
      <c r="Q56" s="120">
        <f>Spisak!AC46</f>
        <v>0</v>
      </c>
      <c r="R56" s="104">
        <f>Spisak!AG46</f>
        <v>50</v>
      </c>
      <c r="S56" s="105" t="str">
        <f>Spisak!AH46</f>
        <v>E</v>
      </c>
      <c r="T56" s="106" t="e">
        <f t="shared" si="0"/>
        <v>#NAME?</v>
      </c>
      <c r="U56" s="21"/>
    </row>
    <row r="57" spans="1:21" ht="12.75">
      <c r="A57" s="94">
        <v>46</v>
      </c>
      <c r="B57" s="90" t="str">
        <f>Spisak!A47&amp;"/"&amp;Spisak!B47</f>
        <v>47/2018</v>
      </c>
      <c r="C57" s="95" t="str">
        <f>Spisak!C47&amp;" "&amp;Spisak!E47</f>
        <v>Danilo Perović</v>
      </c>
      <c r="D57" s="101">
        <f>Spisak!J47</f>
        <v>1</v>
      </c>
      <c r="E57" s="101">
        <f>+Spisak!K47</f>
        <v>1</v>
      </c>
      <c r="F57" s="101">
        <f>Spisak!L47</f>
        <v>1</v>
      </c>
      <c r="G57" s="102">
        <f>Spisak!M47</f>
        <v>1</v>
      </c>
      <c r="H57" s="101">
        <f>Spisak!N47</f>
        <v>1</v>
      </c>
      <c r="I57" s="101"/>
      <c r="J57" s="29"/>
      <c r="K57" s="29"/>
      <c r="L57" s="29"/>
      <c r="M57" s="29"/>
      <c r="N57" s="99">
        <f>Spisak!Y47</f>
        <v>1</v>
      </c>
      <c r="O57" s="100">
        <f>Spisak!Z47</f>
        <v>19</v>
      </c>
      <c r="P57" s="103">
        <f>Spisak!AE47</f>
        <v>29</v>
      </c>
      <c r="Q57" s="120">
        <f>Spisak!AC47</f>
        <v>0</v>
      </c>
      <c r="R57" s="104">
        <f>Spisak!AG47</f>
        <v>54</v>
      </c>
      <c r="S57" s="105" t="str">
        <f>Spisak!AH47</f>
        <v>E</v>
      </c>
      <c r="T57" s="106" t="e">
        <f t="shared" si="0"/>
        <v>#NAME?</v>
      </c>
      <c r="U57" s="21"/>
    </row>
    <row r="58" spans="1:21" ht="12.75">
      <c r="A58" s="94">
        <v>47</v>
      </c>
      <c r="B58" s="90" t="str">
        <f>Spisak!A48&amp;"/"&amp;Spisak!B48</f>
        <v>48/2018</v>
      </c>
      <c r="C58" s="95" t="str">
        <f>Spisak!C48&amp;" "&amp;Spisak!E48</f>
        <v>Sava Draganić</v>
      </c>
      <c r="D58" s="101">
        <f>Spisak!J48</f>
        <v>0</v>
      </c>
      <c r="E58" s="101">
        <f>+Spisak!K48</f>
        <v>1</v>
      </c>
      <c r="F58" s="101">
        <f>Spisak!L48</f>
        <v>0</v>
      </c>
      <c r="G58" s="102">
        <f>Spisak!M48</f>
        <v>0</v>
      </c>
      <c r="H58" s="101">
        <f>Spisak!N48</f>
        <v>1</v>
      </c>
      <c r="I58" s="101"/>
      <c r="J58" s="29"/>
      <c r="K58" s="29"/>
      <c r="L58" s="29"/>
      <c r="M58" s="29"/>
      <c r="N58" s="99">
        <f>Spisak!Y48</f>
        <v>13</v>
      </c>
      <c r="O58" s="100">
        <f>Spisak!Z48</f>
        <v>16</v>
      </c>
      <c r="P58" s="103">
        <f>Spisak!AE48</f>
        <v>29</v>
      </c>
      <c r="Q58" s="120">
        <f>Spisak!AC48</f>
        <v>0</v>
      </c>
      <c r="R58" s="104">
        <f>Spisak!AG48</f>
        <v>60</v>
      </c>
      <c r="S58" s="105" t="str">
        <f>Spisak!AH48</f>
        <v>D</v>
      </c>
      <c r="T58" s="106" t="e">
        <f t="shared" si="0"/>
        <v>#NAME?</v>
      </c>
      <c r="U58" s="21"/>
    </row>
    <row r="59" spans="1:21" ht="12.75">
      <c r="A59" s="94">
        <v>48</v>
      </c>
      <c r="B59" s="90" t="str">
        <f>Spisak!A49&amp;"/"&amp;Spisak!B49</f>
        <v>49/2018</v>
      </c>
      <c r="C59" s="95" t="str">
        <f>Spisak!C49&amp;" "&amp;Spisak!E49</f>
        <v>Boris Pajović</v>
      </c>
      <c r="D59" s="101">
        <f>Spisak!J49</f>
        <v>1</v>
      </c>
      <c r="E59" s="101">
        <f>+Spisak!K49</f>
        <v>1</v>
      </c>
      <c r="F59" s="101">
        <f>Spisak!L49</f>
        <v>1</v>
      </c>
      <c r="G59" s="102">
        <f>Spisak!M49</f>
        <v>1</v>
      </c>
      <c r="H59" s="101">
        <f>Spisak!N49</f>
        <v>1</v>
      </c>
      <c r="I59" s="101"/>
      <c r="J59" s="29"/>
      <c r="K59" s="29"/>
      <c r="L59" s="29"/>
      <c r="M59" s="29"/>
      <c r="N59" s="99">
        <f>Spisak!Y49</f>
        <v>16.5</v>
      </c>
      <c r="O59" s="100">
        <f>Spisak!Z49</f>
        <v>21.5</v>
      </c>
      <c r="P59" s="103">
        <f>Spisak!AE49</f>
        <v>48.5</v>
      </c>
      <c r="Q59" s="120">
        <f>Spisak!AC49</f>
        <v>0</v>
      </c>
      <c r="R59" s="104">
        <f>Spisak!AG49</f>
        <v>91.5</v>
      </c>
      <c r="S59" s="105" t="str">
        <f>Spisak!AH49</f>
        <v>A</v>
      </c>
      <c r="T59" s="106" t="e">
        <f t="shared" si="0"/>
        <v>#NAME?</v>
      </c>
      <c r="U59" s="21"/>
    </row>
    <row r="60" spans="1:21" ht="12.75">
      <c r="A60" s="94">
        <v>49</v>
      </c>
      <c r="B60" s="90" t="str">
        <f>Spisak!A50&amp;"/"&amp;Spisak!B50</f>
        <v>50/2018</v>
      </c>
      <c r="C60" s="95" t="str">
        <f>Spisak!C50&amp;" "&amp;Spisak!E50</f>
        <v>Duško Bulatović</v>
      </c>
      <c r="D60" s="101">
        <f>Spisak!J50</f>
        <v>1</v>
      </c>
      <c r="E60" s="101">
        <f>+Spisak!K50</f>
        <v>1</v>
      </c>
      <c r="F60" s="101">
        <f>Spisak!L50</f>
        <v>1</v>
      </c>
      <c r="G60" s="102">
        <f>Spisak!M50</f>
        <v>0</v>
      </c>
      <c r="H60" s="101">
        <f>Spisak!N50</f>
        <v>1</v>
      </c>
      <c r="I60" s="101"/>
      <c r="J60" s="29"/>
      <c r="K60" s="29"/>
      <c r="L60" s="29"/>
      <c r="M60" s="29"/>
      <c r="N60" s="99">
        <f>Spisak!Y50</f>
        <v>19.5</v>
      </c>
      <c r="O60" s="100">
        <f>Spisak!Z50</f>
        <v>17</v>
      </c>
      <c r="P60" s="103">
        <f>Spisak!AE50</f>
        <v>45</v>
      </c>
      <c r="Q60" s="120">
        <f>Spisak!AC50</f>
        <v>0</v>
      </c>
      <c r="R60" s="104">
        <f>Spisak!AG50</f>
        <v>85.5</v>
      </c>
      <c r="S60" s="105" t="str">
        <f>Spisak!AH50</f>
        <v>B</v>
      </c>
      <c r="T60" s="106" t="e">
        <f t="shared" si="0"/>
        <v>#NAME?</v>
      </c>
      <c r="U60" s="21"/>
    </row>
    <row r="61" spans="1:21" ht="12.75">
      <c r="A61" s="94">
        <v>50</v>
      </c>
      <c r="B61" s="90" t="str">
        <f>Spisak!A51&amp;"/"&amp;Spisak!B51</f>
        <v>51/2018</v>
      </c>
      <c r="C61" s="95" t="str">
        <f>Spisak!C51&amp;" "&amp;Spisak!E51</f>
        <v>Nikola Mugoša</v>
      </c>
      <c r="D61" s="101">
        <f>Spisak!J51</f>
        <v>0</v>
      </c>
      <c r="E61" s="101">
        <f>+Spisak!K51</f>
        <v>0</v>
      </c>
      <c r="F61" s="101">
        <f>Spisak!L51</f>
        <v>0</v>
      </c>
      <c r="G61" s="102">
        <f>Spisak!M51</f>
        <v>0</v>
      </c>
      <c r="H61" s="101">
        <f>Spisak!N51</f>
        <v>0</v>
      </c>
      <c r="I61" s="101"/>
      <c r="J61" s="29"/>
      <c r="K61" s="29"/>
      <c r="L61" s="29"/>
      <c r="M61" s="29"/>
      <c r="N61" s="99">
        <f>Spisak!Y51</f>
        <v>10</v>
      </c>
      <c r="O61" s="100">
        <f>Spisak!Z51</f>
        <v>14.5</v>
      </c>
      <c r="P61" s="103">
        <f>Spisak!AE51</f>
        <v>18</v>
      </c>
      <c r="Q61" s="120">
        <f>Spisak!AC51</f>
        <v>0</v>
      </c>
      <c r="R61" s="104">
        <f>Spisak!AG51</f>
        <v>42.5</v>
      </c>
      <c r="S61" s="105" t="str">
        <f>Spisak!AH51</f>
        <v>F</v>
      </c>
      <c r="T61" s="106" t="e">
        <f t="shared" si="0"/>
        <v>#NAME?</v>
      </c>
      <c r="U61" s="21"/>
    </row>
    <row r="62" spans="1:21" ht="12.75">
      <c r="A62" s="94">
        <v>51</v>
      </c>
      <c r="B62" s="90" t="str">
        <f>Spisak!A52&amp;"/"&amp;Spisak!B52</f>
        <v>52/2018</v>
      </c>
      <c r="C62" s="95" t="str">
        <f>Spisak!C52&amp;" "&amp;Spisak!E52</f>
        <v>Marko Milić</v>
      </c>
      <c r="D62" s="101">
        <f>Spisak!J52</f>
        <v>0</v>
      </c>
      <c r="E62" s="101">
        <f>+Spisak!K52</f>
        <v>0</v>
      </c>
      <c r="F62" s="101">
        <f>Spisak!L52</f>
        <v>0</v>
      </c>
      <c r="G62" s="102">
        <f>Spisak!M52</f>
        <v>1</v>
      </c>
      <c r="H62" s="101">
        <f>Spisak!N52</f>
        <v>0</v>
      </c>
      <c r="I62" s="101"/>
      <c r="J62" s="29"/>
      <c r="K62" s="29"/>
      <c r="L62" s="29"/>
      <c r="M62" s="29"/>
      <c r="N62" s="99">
        <f>Spisak!Y52</f>
        <v>14.5</v>
      </c>
      <c r="O62" s="100">
        <f>Spisak!Z52</f>
        <v>0</v>
      </c>
      <c r="P62" s="103">
        <f>Spisak!AE52</f>
        <v>44.5</v>
      </c>
      <c r="Q62" s="120">
        <f>Spisak!AC52</f>
        <v>0</v>
      </c>
      <c r="R62" s="104">
        <f>Spisak!AG52</f>
        <v>60</v>
      </c>
      <c r="S62" s="105" t="str">
        <f>Spisak!AH52</f>
        <v>D</v>
      </c>
      <c r="T62" s="106" t="e">
        <f t="shared" si="0"/>
        <v>#NAME?</v>
      </c>
      <c r="U62" s="21"/>
    </row>
    <row r="63" spans="1:21" ht="12.75">
      <c r="A63" s="94">
        <v>52</v>
      </c>
      <c r="B63" s="90" t="str">
        <f>Spisak!A53&amp;"/"&amp;Spisak!B53</f>
        <v>53/2018</v>
      </c>
      <c r="C63" s="95" t="str">
        <f>Spisak!C53&amp;" "&amp;Spisak!E53</f>
        <v>Nikola Stanišić</v>
      </c>
      <c r="D63" s="101">
        <f>Spisak!J53</f>
        <v>1</v>
      </c>
      <c r="E63" s="101">
        <f>+Spisak!K53</f>
        <v>1</v>
      </c>
      <c r="F63" s="101">
        <f>Spisak!L53</f>
        <v>1</v>
      </c>
      <c r="G63" s="102">
        <f>Spisak!M53</f>
        <v>1</v>
      </c>
      <c r="H63" s="101">
        <f>Spisak!N53</f>
        <v>1</v>
      </c>
      <c r="I63" s="101"/>
      <c r="J63" s="29"/>
      <c r="K63" s="29"/>
      <c r="L63" s="29"/>
      <c r="M63" s="29"/>
      <c r="N63" s="99">
        <f>Spisak!Y53</f>
        <v>11.5</v>
      </c>
      <c r="O63" s="100">
        <f>Spisak!Z53</f>
        <v>12.5</v>
      </c>
      <c r="P63" s="103">
        <f>Spisak!AE53</f>
        <v>36</v>
      </c>
      <c r="Q63" s="120">
        <f>Spisak!AC53</f>
        <v>0</v>
      </c>
      <c r="R63" s="104">
        <f>Spisak!AG53</f>
        <v>65</v>
      </c>
      <c r="S63" s="105" t="str">
        <f>Spisak!AH53</f>
        <v>D</v>
      </c>
      <c r="T63" s="106" t="e">
        <f t="shared" si="0"/>
        <v>#NAME?</v>
      </c>
      <c r="U63" s="21"/>
    </row>
    <row r="64" spans="1:21" ht="12.75">
      <c r="A64" s="94">
        <v>53</v>
      </c>
      <c r="B64" s="90" t="str">
        <f>Spisak!A54&amp;"/"&amp;Spisak!B54</f>
        <v>54/2018</v>
      </c>
      <c r="C64" s="95" t="str">
        <f>Spisak!C54&amp;" "&amp;Spisak!E54</f>
        <v>Filip Vuković</v>
      </c>
      <c r="D64" s="101">
        <f>Spisak!J54</f>
        <v>1</v>
      </c>
      <c r="E64" s="101">
        <f>+Spisak!K54</f>
        <v>1</v>
      </c>
      <c r="F64" s="101">
        <f>Spisak!L54</f>
        <v>1</v>
      </c>
      <c r="G64" s="102">
        <f>Spisak!M54</f>
        <v>1</v>
      </c>
      <c r="H64" s="101">
        <f>Spisak!N54</f>
        <v>1</v>
      </c>
      <c r="I64" s="101"/>
      <c r="J64" s="29"/>
      <c r="K64" s="29"/>
      <c r="L64" s="29"/>
      <c r="M64" s="29"/>
      <c r="N64" s="99">
        <f>Spisak!Y54</f>
        <v>18.5</v>
      </c>
      <c r="O64" s="100">
        <f>Spisak!Z54</f>
        <v>16</v>
      </c>
      <c r="P64" s="103">
        <f>Spisak!AE54</f>
        <v>27.5</v>
      </c>
      <c r="Q64" s="120">
        <f>Spisak!AC54</f>
        <v>0</v>
      </c>
      <c r="R64" s="104">
        <f>Spisak!AG54</f>
        <v>67</v>
      </c>
      <c r="S64" s="105" t="str">
        <f>Spisak!AH54</f>
        <v>D</v>
      </c>
      <c r="T64" s="106" t="e">
        <f t="shared" si="0"/>
        <v>#NAME?</v>
      </c>
      <c r="U64" s="21"/>
    </row>
    <row r="65" spans="1:21" ht="12.75">
      <c r="A65" s="94">
        <v>54</v>
      </c>
      <c r="B65" s="90" t="str">
        <f>Spisak!A55&amp;"/"&amp;Spisak!B55</f>
        <v>55/2018</v>
      </c>
      <c r="C65" s="95" t="str">
        <f>Spisak!C55&amp;" "&amp;Spisak!E55</f>
        <v>Nikola Jontes</v>
      </c>
      <c r="D65" s="101">
        <f>Spisak!J55</f>
        <v>1</v>
      </c>
      <c r="E65" s="101">
        <f>+Spisak!K55</f>
        <v>1</v>
      </c>
      <c r="F65" s="101">
        <f>Spisak!L55</f>
        <v>0</v>
      </c>
      <c r="G65" s="102">
        <f>Spisak!M55</f>
        <v>1</v>
      </c>
      <c r="H65" s="101">
        <f>Spisak!N55</f>
        <v>1</v>
      </c>
      <c r="I65" s="101"/>
      <c r="J65" s="29"/>
      <c r="K65" s="29"/>
      <c r="L65" s="29"/>
      <c r="M65" s="29"/>
      <c r="N65" s="99">
        <f>Spisak!Y55</f>
        <v>20.5</v>
      </c>
      <c r="O65" s="100">
        <f>Spisak!Z55</f>
        <v>21</v>
      </c>
      <c r="P65" s="103">
        <f>Spisak!AE55</f>
        <v>34.5</v>
      </c>
      <c r="Q65" s="120">
        <f>Spisak!AC55</f>
        <v>0</v>
      </c>
      <c r="R65" s="104">
        <f>Spisak!AG55</f>
        <v>80</v>
      </c>
      <c r="S65" s="105" t="str">
        <f>Spisak!AH55</f>
        <v>B</v>
      </c>
      <c r="T65" s="106" t="e">
        <f t="shared" si="0"/>
        <v>#NAME?</v>
      </c>
      <c r="U65" s="21"/>
    </row>
    <row r="66" spans="1:21" ht="12.75">
      <c r="A66" s="94">
        <v>55</v>
      </c>
      <c r="B66" s="90" t="str">
        <f>Spisak!A56&amp;"/"&amp;Spisak!B56</f>
        <v>56/2018</v>
      </c>
      <c r="C66" s="95" t="str">
        <f>Spisak!C56&amp;" "&amp;Spisak!E56</f>
        <v>Vasilije Doklestić</v>
      </c>
      <c r="D66" s="101">
        <f>Spisak!J56</f>
        <v>1</v>
      </c>
      <c r="E66" s="101">
        <f>+Spisak!K56</f>
        <v>1</v>
      </c>
      <c r="F66" s="101">
        <f>Spisak!L56</f>
        <v>1</v>
      </c>
      <c r="G66" s="102">
        <f>Spisak!M56</f>
        <v>1</v>
      </c>
      <c r="H66" s="101">
        <f>Spisak!N56</f>
        <v>1</v>
      </c>
      <c r="I66" s="101"/>
      <c r="J66" s="29"/>
      <c r="K66" s="29"/>
      <c r="L66" s="29"/>
      <c r="M66" s="29"/>
      <c r="N66" s="99">
        <f>Spisak!Y56</f>
        <v>14</v>
      </c>
      <c r="O66" s="100">
        <f>Spisak!Z56</f>
        <v>15</v>
      </c>
      <c r="P66" s="103">
        <f>Spisak!AE56</f>
        <v>40</v>
      </c>
      <c r="Q66" s="120">
        <f>Spisak!AC56</f>
        <v>0</v>
      </c>
      <c r="R66" s="104">
        <f>Spisak!AG56</f>
        <v>74</v>
      </c>
      <c r="S66" s="105" t="str">
        <f>Spisak!AH56</f>
        <v>C</v>
      </c>
      <c r="T66" s="106" t="e">
        <f t="shared" si="0"/>
        <v>#NAME?</v>
      </c>
      <c r="U66" s="21"/>
    </row>
    <row r="67" spans="1:21" ht="12.75">
      <c r="A67" s="94">
        <v>56</v>
      </c>
      <c r="B67" s="90" t="str">
        <f>Spisak!A57&amp;"/"&amp;Spisak!B57</f>
        <v>57/2018</v>
      </c>
      <c r="C67" s="95" t="str">
        <f>Spisak!C57&amp;" "&amp;Spisak!E57</f>
        <v>Andrea Zeković</v>
      </c>
      <c r="D67" s="101">
        <f>Spisak!J57</f>
        <v>1</v>
      </c>
      <c r="E67" s="101">
        <f>+Spisak!K57</f>
        <v>1</v>
      </c>
      <c r="F67" s="101">
        <f>Spisak!L57</f>
        <v>1</v>
      </c>
      <c r="G67" s="102">
        <f>Spisak!M57</f>
        <v>0</v>
      </c>
      <c r="H67" s="101">
        <f>Spisak!N57</f>
        <v>1</v>
      </c>
      <c r="I67" s="101"/>
      <c r="J67" s="29"/>
      <c r="K67" s="29"/>
      <c r="L67" s="29"/>
      <c r="M67" s="29"/>
      <c r="N67" s="99">
        <f>Spisak!Y57</f>
        <v>20.5</v>
      </c>
      <c r="O67" s="100">
        <f>Spisak!Z57</f>
        <v>5.5</v>
      </c>
      <c r="P67" s="103">
        <f>Spisak!AE57</f>
        <v>33.5</v>
      </c>
      <c r="Q67" s="120">
        <f>Spisak!AC57</f>
        <v>0</v>
      </c>
      <c r="R67" s="104">
        <f>Spisak!AG57</f>
        <v>63.5</v>
      </c>
      <c r="S67" s="105" t="str">
        <f>Spisak!AH57</f>
        <v>D</v>
      </c>
      <c r="T67" s="106" t="e">
        <f t="shared" si="0"/>
        <v>#NAME?</v>
      </c>
      <c r="U67" s="21"/>
    </row>
    <row r="68" spans="1:20" ht="12.75">
      <c r="A68" s="94">
        <v>57</v>
      </c>
      <c r="B68" s="90" t="str">
        <f>Spisak!A58&amp;"/"&amp;Spisak!B58</f>
        <v>58/2018</v>
      </c>
      <c r="C68" s="95" t="str">
        <f>Spisak!C58&amp;" "&amp;Spisak!E58</f>
        <v>Vukašin Drašković</v>
      </c>
      <c r="D68" s="101">
        <f>Spisak!J58</f>
        <v>1</v>
      </c>
      <c r="E68" s="101">
        <f>+Spisak!K58</f>
        <v>1</v>
      </c>
      <c r="F68" s="101">
        <f>Spisak!L58</f>
        <v>0</v>
      </c>
      <c r="G68" s="102">
        <f>Spisak!M58</f>
        <v>1</v>
      </c>
      <c r="H68" s="101">
        <f>Spisak!N58</f>
        <v>0</v>
      </c>
      <c r="I68" s="101"/>
      <c r="J68" s="29"/>
      <c r="K68" s="29"/>
      <c r="L68" s="29"/>
      <c r="M68" s="29"/>
      <c r="N68" s="99">
        <f>Spisak!Y58</f>
        <v>21.5</v>
      </c>
      <c r="O68" s="100">
        <f>Spisak!Z58</f>
        <v>18.5</v>
      </c>
      <c r="P68" s="103">
        <f>Spisak!AE58</f>
        <v>48</v>
      </c>
      <c r="Q68" s="120">
        <f>Spisak!AC58</f>
        <v>0</v>
      </c>
      <c r="R68" s="104">
        <f>Spisak!AG58</f>
        <v>91</v>
      </c>
      <c r="S68" s="105" t="str">
        <f>Spisak!AH58</f>
        <v>A</v>
      </c>
      <c r="T68" s="106" t="e">
        <f t="shared" si="0"/>
        <v>#NAME?</v>
      </c>
    </row>
    <row r="69" spans="1:20" ht="12.75">
      <c r="A69" s="94">
        <v>58</v>
      </c>
      <c r="B69" s="90" t="str">
        <f>Spisak!A59&amp;"/"&amp;Spisak!B59</f>
        <v>59/2018</v>
      </c>
      <c r="C69" s="95" t="str">
        <f>Spisak!C59&amp;" "&amp;Spisak!E59</f>
        <v>Miljan Aković</v>
      </c>
      <c r="D69" s="101">
        <f>Spisak!J59</f>
        <v>1</v>
      </c>
      <c r="E69" s="101">
        <f>+Spisak!K59</f>
        <v>1</v>
      </c>
      <c r="F69" s="101">
        <f>Spisak!L59</f>
        <v>0</v>
      </c>
      <c r="G69" s="102">
        <f>Spisak!M59</f>
        <v>1</v>
      </c>
      <c r="H69" s="101">
        <f>Spisak!N59</f>
        <v>1</v>
      </c>
      <c r="I69" s="101"/>
      <c r="J69" s="29"/>
      <c r="K69" s="29"/>
      <c r="L69" s="29"/>
      <c r="M69" s="29"/>
      <c r="N69" s="99">
        <f>Spisak!Y59</f>
        <v>11</v>
      </c>
      <c r="O69" s="100">
        <f>Spisak!Z59</f>
        <v>0</v>
      </c>
      <c r="P69" s="103">
        <f>Spisak!AE59</f>
        <v>45</v>
      </c>
      <c r="Q69" s="120">
        <f>Spisak!AC59</f>
        <v>0</v>
      </c>
      <c r="R69" s="104">
        <f>Spisak!AG59</f>
        <v>60</v>
      </c>
      <c r="S69" s="105" t="str">
        <f>Spisak!AH59</f>
        <v>D</v>
      </c>
      <c r="T69" s="106" t="e">
        <f t="shared" si="0"/>
        <v>#NAME?</v>
      </c>
    </row>
    <row r="70" spans="1:20" ht="12.75">
      <c r="A70" s="94">
        <v>59</v>
      </c>
      <c r="B70" s="90" t="str">
        <f>Spisak!A60&amp;"/"&amp;Spisak!B60</f>
        <v>60/2018</v>
      </c>
      <c r="C70" s="95" t="str">
        <f>Spisak!C60&amp;" "&amp;Spisak!E60</f>
        <v>Jovana Unković</v>
      </c>
      <c r="D70" s="101">
        <f>Spisak!J60</f>
        <v>1</v>
      </c>
      <c r="E70" s="101">
        <f>+Spisak!K60</f>
        <v>1</v>
      </c>
      <c r="F70" s="101">
        <f>Spisak!L60</f>
        <v>1</v>
      </c>
      <c r="G70" s="102">
        <f>Spisak!M60</f>
        <v>1</v>
      </c>
      <c r="H70" s="101">
        <f>Spisak!N60</f>
        <v>1</v>
      </c>
      <c r="I70" s="101"/>
      <c r="J70" s="29"/>
      <c r="K70" s="29"/>
      <c r="L70" s="29"/>
      <c r="M70" s="29"/>
      <c r="N70" s="99">
        <f>Spisak!Y60</f>
        <v>11</v>
      </c>
      <c r="O70" s="100">
        <f>Spisak!Z60</f>
        <v>21.5</v>
      </c>
      <c r="P70" s="103">
        <f>Spisak!AE60</f>
        <v>45.5</v>
      </c>
      <c r="Q70" s="120">
        <f>Spisak!AC60</f>
        <v>0</v>
      </c>
      <c r="R70" s="104">
        <f>Spisak!AG60</f>
        <v>83</v>
      </c>
      <c r="S70" s="105" t="str">
        <f>Spisak!AH60</f>
        <v>B</v>
      </c>
      <c r="T70" s="106" t="e">
        <f t="shared" si="0"/>
        <v>#NAME?</v>
      </c>
    </row>
    <row r="71" spans="1:20" ht="12.75">
      <c r="A71" s="94">
        <v>60</v>
      </c>
      <c r="B71" s="90" t="str">
        <f>Spisak!A61&amp;"/"&amp;Spisak!B61</f>
        <v>61/2018</v>
      </c>
      <c r="C71" s="95" t="str">
        <f>Spisak!C61&amp;" "&amp;Spisak!E61</f>
        <v>Marijana Sandić</v>
      </c>
      <c r="D71" s="101">
        <f>Spisak!J61</f>
        <v>1</v>
      </c>
      <c r="E71" s="101">
        <f>+Spisak!K61</f>
        <v>1</v>
      </c>
      <c r="F71" s="101">
        <f>Spisak!L61</f>
        <v>1</v>
      </c>
      <c r="G71" s="102">
        <f>Spisak!M61</f>
        <v>1</v>
      </c>
      <c r="H71" s="101">
        <f>Spisak!N61</f>
        <v>1</v>
      </c>
      <c r="I71" s="101"/>
      <c r="J71" s="29"/>
      <c r="K71" s="29"/>
      <c r="L71" s="29"/>
      <c r="M71" s="29"/>
      <c r="N71" s="99">
        <f>Spisak!Y61</f>
        <v>22.5</v>
      </c>
      <c r="O71" s="100">
        <f>Spisak!Z61</f>
        <v>20.5</v>
      </c>
      <c r="P71" s="103">
        <f>Spisak!AE61</f>
        <v>48.5</v>
      </c>
      <c r="Q71" s="120">
        <f>Spisak!AC61</f>
        <v>0</v>
      </c>
      <c r="R71" s="104">
        <f>Spisak!AG61</f>
        <v>96.5</v>
      </c>
      <c r="S71" s="105" t="str">
        <f>Spisak!AH61</f>
        <v>A</v>
      </c>
      <c r="T71" s="106" t="e">
        <f t="shared" si="0"/>
        <v>#NAME?</v>
      </c>
    </row>
    <row r="72" spans="1:20" ht="12.75">
      <c r="A72" s="94">
        <v>61</v>
      </c>
      <c r="B72" s="90" t="str">
        <f>Spisak!A62&amp;"/"&amp;Spisak!B62</f>
        <v>62/2018</v>
      </c>
      <c r="C72" s="95" t="str">
        <f>Spisak!C62&amp;" "&amp;Spisak!E62</f>
        <v>Ivan Pejanović</v>
      </c>
      <c r="D72" s="101">
        <f>Spisak!J62</f>
        <v>1</v>
      </c>
      <c r="E72" s="101">
        <f>+Spisak!K62</f>
        <v>1</v>
      </c>
      <c r="F72" s="101">
        <f>Spisak!L62</f>
        <v>0</v>
      </c>
      <c r="G72" s="102">
        <f>Spisak!M62</f>
        <v>0</v>
      </c>
      <c r="H72" s="101">
        <f>Spisak!N62</f>
        <v>0</v>
      </c>
      <c r="I72" s="101"/>
      <c r="J72" s="29"/>
      <c r="K72" s="29"/>
      <c r="L72" s="29"/>
      <c r="M72" s="29"/>
      <c r="N72" s="99">
        <f>Spisak!Y62</f>
        <v>16.5</v>
      </c>
      <c r="O72" s="100">
        <f>Spisak!Z62</f>
        <v>0</v>
      </c>
      <c r="P72" s="103" t="str">
        <f>Spisak!AE62</f>
        <v> </v>
      </c>
      <c r="Q72" s="120">
        <f>Spisak!AC62</f>
        <v>0</v>
      </c>
      <c r="R72" s="104">
        <f>Spisak!AG62</f>
        <v>18.5</v>
      </c>
      <c r="S72" s="105" t="str">
        <f>Spisak!AH62</f>
        <v>nije polagao</v>
      </c>
      <c r="T72" s="106" t="e">
        <f t="shared" si="0"/>
        <v>#NAME?</v>
      </c>
    </row>
    <row r="73" spans="1:20" ht="12.75">
      <c r="A73" s="94">
        <v>62</v>
      </c>
      <c r="B73" s="90" t="str">
        <f>Spisak!A63&amp;"/"&amp;Spisak!B63</f>
        <v>64/2018</v>
      </c>
      <c r="C73" s="95" t="str">
        <f>Spisak!C63&amp;" "&amp;Spisak!E63</f>
        <v>Aler Kojčin</v>
      </c>
      <c r="D73" s="101">
        <f>Spisak!J63</f>
        <v>1</v>
      </c>
      <c r="E73" s="101">
        <f>+Spisak!K63</f>
        <v>1</v>
      </c>
      <c r="F73" s="101">
        <f>Spisak!L63</f>
        <v>1</v>
      </c>
      <c r="G73" s="102">
        <f>Spisak!M63</f>
        <v>0</v>
      </c>
      <c r="H73" s="101">
        <f>Spisak!N63</f>
        <v>1</v>
      </c>
      <c r="I73" s="101"/>
      <c r="J73" s="29"/>
      <c r="K73" s="29"/>
      <c r="L73" s="29"/>
      <c r="M73" s="29"/>
      <c r="N73" s="99">
        <f>Spisak!Y63</f>
        <v>19</v>
      </c>
      <c r="O73" s="100">
        <f>Spisak!Z63</f>
        <v>17.5</v>
      </c>
      <c r="P73" s="103">
        <f>Spisak!AE63</f>
        <v>49.5</v>
      </c>
      <c r="Q73" s="120">
        <f>Spisak!AC63</f>
        <v>0</v>
      </c>
      <c r="R73" s="104">
        <f>Spisak!AG63</f>
        <v>90</v>
      </c>
      <c r="S73" s="105" t="str">
        <f>Spisak!AH63</f>
        <v>A</v>
      </c>
      <c r="T73" s="106" t="e">
        <f t="shared" si="0"/>
        <v>#NAME?</v>
      </c>
    </row>
    <row r="74" spans="1:20" ht="12.75">
      <c r="A74" s="94">
        <v>63</v>
      </c>
      <c r="B74" s="90" t="str">
        <f>Spisak!A64&amp;"/"&amp;Spisak!B64</f>
        <v>65/2018</v>
      </c>
      <c r="C74" s="95" t="str">
        <f>Spisak!C64&amp;" "&amp;Spisak!E64</f>
        <v>Andrija Raković</v>
      </c>
      <c r="D74" s="101">
        <f>Spisak!J64</f>
        <v>1</v>
      </c>
      <c r="E74" s="101">
        <f>+Spisak!K64</f>
        <v>1</v>
      </c>
      <c r="F74" s="101">
        <f>Spisak!L64</f>
        <v>0</v>
      </c>
      <c r="G74" s="102">
        <f>Spisak!M64</f>
        <v>0</v>
      </c>
      <c r="H74" s="101">
        <f>Spisak!N64</f>
        <v>0</v>
      </c>
      <c r="I74" s="101"/>
      <c r="J74" s="29"/>
      <c r="K74" s="29"/>
      <c r="L74" s="29"/>
      <c r="M74" s="29"/>
      <c r="N74" s="99">
        <f>Spisak!Y64</f>
        <v>2</v>
      </c>
      <c r="O74" s="100">
        <f>Spisak!Z64</f>
        <v>0</v>
      </c>
      <c r="P74" s="103" t="str">
        <f>Spisak!AE64</f>
        <v> </v>
      </c>
      <c r="Q74" s="120">
        <f>Spisak!AC64</f>
        <v>0</v>
      </c>
      <c r="R74" s="104">
        <f>Spisak!AG64</f>
        <v>4</v>
      </c>
      <c r="S74" s="105" t="str">
        <f>Spisak!AH64</f>
        <v>nije polagao</v>
      </c>
      <c r="T74" s="106" t="e">
        <f t="shared" si="0"/>
        <v>#NAME?</v>
      </c>
    </row>
    <row r="75" spans="1:20" ht="12.75">
      <c r="A75" s="94">
        <v>64</v>
      </c>
      <c r="B75" s="90" t="str">
        <f>Spisak!A65&amp;"/"&amp;Spisak!B65</f>
        <v>66/2018</v>
      </c>
      <c r="C75" s="95" t="str">
        <f>Spisak!C65&amp;" "&amp;Spisak!E65</f>
        <v>Danijela Đuretić</v>
      </c>
      <c r="D75" s="101">
        <f>Spisak!J65</f>
        <v>1</v>
      </c>
      <c r="E75" s="101">
        <f>+Spisak!K65</f>
        <v>1</v>
      </c>
      <c r="F75" s="101">
        <f>Spisak!L65</f>
        <v>1</v>
      </c>
      <c r="G75" s="102">
        <f>Spisak!M65</f>
        <v>1</v>
      </c>
      <c r="H75" s="101">
        <f>Spisak!N65</f>
        <v>1</v>
      </c>
      <c r="I75" s="101"/>
      <c r="J75" s="29"/>
      <c r="K75" s="29"/>
      <c r="L75" s="29"/>
      <c r="M75" s="29"/>
      <c r="N75" s="99">
        <f>Spisak!Y65</f>
        <v>22.5</v>
      </c>
      <c r="O75" s="100">
        <f>Spisak!Z65</f>
        <v>21</v>
      </c>
      <c r="P75" s="103">
        <f>Spisak!AE65</f>
        <v>41.5</v>
      </c>
      <c r="Q75" s="120">
        <f>Spisak!AC65</f>
        <v>0</v>
      </c>
      <c r="R75" s="104">
        <f>Spisak!AG65</f>
        <v>90</v>
      </c>
      <c r="S75" s="105" t="str">
        <f>Spisak!AH65</f>
        <v>A</v>
      </c>
      <c r="T75" s="106" t="e">
        <f t="shared" si="0"/>
        <v>#NAME?</v>
      </c>
    </row>
    <row r="76" spans="1:20" ht="12.75">
      <c r="A76" s="94">
        <v>65</v>
      </c>
      <c r="B76" s="90" t="str">
        <f>Spisak!A66&amp;"/"&amp;Spisak!B66</f>
        <v>67/2018</v>
      </c>
      <c r="C76" s="95" t="str">
        <f>Spisak!C66&amp;" "&amp;Spisak!E66</f>
        <v>Milivoje Vidaković</v>
      </c>
      <c r="D76" s="101">
        <f>Spisak!J66</f>
        <v>1</v>
      </c>
      <c r="E76" s="101">
        <f>+Spisak!K66</f>
        <v>0</v>
      </c>
      <c r="F76" s="101">
        <f>Spisak!L66</f>
        <v>0</v>
      </c>
      <c r="G76" s="102">
        <f>Spisak!M66</f>
        <v>0</v>
      </c>
      <c r="H76" s="101">
        <f>Spisak!N66</f>
        <v>0</v>
      </c>
      <c r="I76" s="101"/>
      <c r="J76" s="29"/>
      <c r="K76" s="29"/>
      <c r="L76" s="29"/>
      <c r="M76" s="29"/>
      <c r="N76" s="99">
        <f>Spisak!Y66</f>
        <v>18</v>
      </c>
      <c r="O76" s="100">
        <f>Spisak!Z66</f>
        <v>15.5</v>
      </c>
      <c r="P76" s="103">
        <f>Spisak!AE66</f>
        <v>35.5</v>
      </c>
      <c r="Q76" s="120">
        <f>Spisak!AC66</f>
        <v>0</v>
      </c>
      <c r="R76" s="104">
        <f>Spisak!AG66</f>
        <v>70</v>
      </c>
      <c r="S76" s="105" t="str">
        <f>Spisak!AH66</f>
        <v>C</v>
      </c>
      <c r="T76" s="106" t="e">
        <f t="shared" si="0"/>
        <v>#NAME?</v>
      </c>
    </row>
    <row r="77" spans="1:20" ht="12.75">
      <c r="A77" s="94">
        <v>66</v>
      </c>
      <c r="B77" s="90" t="str">
        <f>Spisak!A67&amp;"/"&amp;Spisak!B67</f>
        <v>68/2018</v>
      </c>
      <c r="C77" s="95" t="str">
        <f>Spisak!C67&amp;" "&amp;Spisak!E67</f>
        <v>Almina Kujović</v>
      </c>
      <c r="D77" s="101">
        <f>Spisak!J67</f>
        <v>1</v>
      </c>
      <c r="E77" s="101">
        <f>+Spisak!K67</f>
        <v>1</v>
      </c>
      <c r="F77" s="101">
        <f>Spisak!L67</f>
        <v>1</v>
      </c>
      <c r="G77" s="102">
        <f>Spisak!M67</f>
        <v>1</v>
      </c>
      <c r="H77" s="101">
        <f>Spisak!N67</f>
        <v>1</v>
      </c>
      <c r="I77" s="101"/>
      <c r="J77" s="29"/>
      <c r="K77" s="29"/>
      <c r="L77" s="29"/>
      <c r="M77" s="29"/>
      <c r="N77" s="99">
        <f>Spisak!Y67</f>
        <v>10.5</v>
      </c>
      <c r="O77" s="100">
        <f>Spisak!Z67</f>
        <v>14</v>
      </c>
      <c r="P77" s="103">
        <f>Spisak!AE67</f>
        <v>26.5</v>
      </c>
      <c r="Q77" s="120">
        <f>Spisak!AC67</f>
        <v>0</v>
      </c>
      <c r="R77" s="104">
        <f>Spisak!AG67</f>
        <v>56</v>
      </c>
      <c r="S77" s="105" t="str">
        <f>Spisak!AH67</f>
        <v>E</v>
      </c>
      <c r="T77" s="106" t="e">
        <f aca="true" t="shared" si="1" ref="T77:T140">ocjenaslovima(S77)</f>
        <v>#NAME?</v>
      </c>
    </row>
    <row r="78" spans="1:20" ht="12.75">
      <c r="A78" s="94">
        <v>67</v>
      </c>
      <c r="B78" s="90" t="str">
        <f>Spisak!A68&amp;"/"&amp;Spisak!B68</f>
        <v>69/2018</v>
      </c>
      <c r="C78" s="95" t="str">
        <f>Spisak!C68&amp;" "&amp;Spisak!E68</f>
        <v>Goran Unger</v>
      </c>
      <c r="D78" s="101">
        <f>Spisak!J68</f>
        <v>0</v>
      </c>
      <c r="E78" s="101">
        <f>+Spisak!K68</f>
        <v>0</v>
      </c>
      <c r="F78" s="101">
        <f>Spisak!L68</f>
        <v>0</v>
      </c>
      <c r="G78" s="102">
        <f>Spisak!M68</f>
        <v>0</v>
      </c>
      <c r="H78" s="101">
        <f>Spisak!N68</f>
        <v>0</v>
      </c>
      <c r="I78" s="101"/>
      <c r="J78" s="29"/>
      <c r="K78" s="29"/>
      <c r="L78" s="29"/>
      <c r="M78" s="29"/>
      <c r="N78" s="99">
        <f>Spisak!Y68</f>
        <v>0</v>
      </c>
      <c r="O78" s="100">
        <f>Spisak!Z68</f>
        <v>6</v>
      </c>
      <c r="P78" s="103" t="str">
        <f>Spisak!AE68</f>
        <v> </v>
      </c>
      <c r="Q78" s="120">
        <f>Spisak!AC68</f>
        <v>0</v>
      </c>
      <c r="R78" s="104">
        <f>Spisak!AG68</f>
        <v>6</v>
      </c>
      <c r="S78" s="105" t="str">
        <f>Spisak!AH68</f>
        <v>nije polagao</v>
      </c>
      <c r="T78" s="106" t="e">
        <f t="shared" si="1"/>
        <v>#NAME?</v>
      </c>
    </row>
    <row r="79" spans="1:20" ht="12.75">
      <c r="A79" s="94">
        <v>68</v>
      </c>
      <c r="B79" s="90" t="str">
        <f>Spisak!A69&amp;"/"&amp;Spisak!B69</f>
        <v>70/2018</v>
      </c>
      <c r="C79" s="95" t="str">
        <f>Spisak!C69&amp;" "&amp;Spisak!E69</f>
        <v>Dejan Radovanović</v>
      </c>
      <c r="D79" s="101">
        <f>Spisak!J69</f>
        <v>0</v>
      </c>
      <c r="E79" s="101">
        <f>+Spisak!K69</f>
        <v>0</v>
      </c>
      <c r="F79" s="101">
        <f>Spisak!L69</f>
        <v>0</v>
      </c>
      <c r="G79" s="102">
        <f>Spisak!M69</f>
        <v>0</v>
      </c>
      <c r="H79" s="101">
        <f>Spisak!N69</f>
        <v>0</v>
      </c>
      <c r="I79" s="101"/>
      <c r="J79" s="29"/>
      <c r="K79" s="29"/>
      <c r="L79" s="29"/>
      <c r="M79" s="29"/>
      <c r="N79" s="99">
        <f>Spisak!Y69</f>
        <v>0</v>
      </c>
      <c r="O79" s="100">
        <f>Spisak!Z69</f>
        <v>0</v>
      </c>
      <c r="P79" s="103" t="str">
        <f>Spisak!AE69</f>
        <v> </v>
      </c>
      <c r="Q79" s="120">
        <f>Spisak!AC69</f>
        <v>0</v>
      </c>
      <c r="R79" s="104">
        <f>Spisak!AG69</f>
        <v>0</v>
      </c>
      <c r="S79" s="105" t="str">
        <f>Spisak!AH69</f>
        <v>nije polagao</v>
      </c>
      <c r="T79" s="106" t="e">
        <f t="shared" si="1"/>
        <v>#NAME?</v>
      </c>
    </row>
    <row r="80" spans="1:20" ht="12.75">
      <c r="A80" s="94">
        <v>69</v>
      </c>
      <c r="B80" s="90" t="str">
        <f>Spisak!A70&amp;"/"&amp;Spisak!B70</f>
        <v>71/2018</v>
      </c>
      <c r="C80" s="95" t="str">
        <f>Spisak!C70&amp;" "&amp;Spisak!E70</f>
        <v>Aleksa Medojević</v>
      </c>
      <c r="D80" s="101">
        <f>Spisak!J70</f>
        <v>0</v>
      </c>
      <c r="E80" s="101">
        <f>+Spisak!K70</f>
        <v>0</v>
      </c>
      <c r="F80" s="101">
        <f>Spisak!L70</f>
        <v>0</v>
      </c>
      <c r="G80" s="102">
        <f>Spisak!M70</f>
        <v>0</v>
      </c>
      <c r="H80" s="101">
        <f>Spisak!N70</f>
        <v>0</v>
      </c>
      <c r="I80" s="101"/>
      <c r="J80" s="29"/>
      <c r="K80" s="29"/>
      <c r="L80" s="29"/>
      <c r="M80" s="29"/>
      <c r="N80" s="99">
        <f>Spisak!Y70</f>
        <v>0</v>
      </c>
      <c r="O80" s="100">
        <f>Spisak!Z70</f>
        <v>0</v>
      </c>
      <c r="P80" s="103" t="str">
        <f>Spisak!AE70</f>
        <v> </v>
      </c>
      <c r="Q80" s="120">
        <f>Spisak!AC70</f>
        <v>0</v>
      </c>
      <c r="R80" s="104">
        <f>Spisak!AG70</f>
        <v>0</v>
      </c>
      <c r="S80" s="105" t="str">
        <f>Spisak!AH70</f>
        <v>nije polagao</v>
      </c>
      <c r="T80" s="106" t="e">
        <f t="shared" si="1"/>
        <v>#NAME?</v>
      </c>
    </row>
    <row r="81" spans="1:20" ht="12.75">
      <c r="A81" s="94">
        <v>70</v>
      </c>
      <c r="B81" s="90" t="str">
        <f>Spisak!A71&amp;"/"&amp;Spisak!B71</f>
        <v>72/2018</v>
      </c>
      <c r="C81" s="95" t="str">
        <f>Spisak!C71&amp;" "&amp;Spisak!E71</f>
        <v>Danijela Vulović</v>
      </c>
      <c r="D81" s="101">
        <f>Spisak!J71</f>
        <v>1</v>
      </c>
      <c r="E81" s="101">
        <f>+Spisak!K71</f>
        <v>1</v>
      </c>
      <c r="F81" s="101">
        <f>Spisak!L71</f>
        <v>1</v>
      </c>
      <c r="G81" s="102">
        <f>Spisak!M71</f>
        <v>1</v>
      </c>
      <c r="H81" s="101">
        <f>Spisak!N71</f>
        <v>1</v>
      </c>
      <c r="I81" s="101"/>
      <c r="J81" s="29"/>
      <c r="K81" s="29"/>
      <c r="L81" s="29"/>
      <c r="M81" s="29"/>
      <c r="N81" s="99">
        <f>Spisak!Y71</f>
        <v>20</v>
      </c>
      <c r="O81" s="100">
        <f>Spisak!Z71</f>
        <v>0</v>
      </c>
      <c r="P81" s="103">
        <f>Spisak!AE71</f>
        <v>26</v>
      </c>
      <c r="Q81" s="120">
        <f>Spisak!AC71</f>
        <v>0</v>
      </c>
      <c r="R81" s="104">
        <f>Spisak!AG71</f>
        <v>51</v>
      </c>
      <c r="S81" s="105" t="str">
        <f>Spisak!AH71</f>
        <v>E</v>
      </c>
      <c r="T81" s="106" t="e">
        <f t="shared" si="1"/>
        <v>#NAME?</v>
      </c>
    </row>
    <row r="82" spans="1:20" ht="12.75">
      <c r="A82" s="94">
        <v>71</v>
      </c>
      <c r="B82" s="90" t="str">
        <f>Spisak!A72&amp;"/"&amp;Spisak!B72</f>
        <v>73/2018</v>
      </c>
      <c r="C82" s="95" t="str">
        <f>Spisak!C72&amp;" "&amp;Spisak!E72</f>
        <v>Mirko Todorović</v>
      </c>
      <c r="D82" s="101">
        <f>Spisak!J72</f>
        <v>1</v>
      </c>
      <c r="E82" s="101">
        <f>+Spisak!K72</f>
        <v>1</v>
      </c>
      <c r="F82" s="101">
        <f>Spisak!L72</f>
        <v>1</v>
      </c>
      <c r="G82" s="102">
        <f>Spisak!M72</f>
        <v>1</v>
      </c>
      <c r="H82" s="101">
        <f>Spisak!N72</f>
        <v>1</v>
      </c>
      <c r="I82" s="101"/>
      <c r="J82" s="29"/>
      <c r="K82" s="29"/>
      <c r="L82" s="29"/>
      <c r="M82" s="29"/>
      <c r="N82" s="99">
        <f>Spisak!Y72</f>
        <v>17</v>
      </c>
      <c r="O82" s="100">
        <f>Spisak!Z72</f>
        <v>20</v>
      </c>
      <c r="P82" s="103">
        <f>Spisak!AE72</f>
        <v>44</v>
      </c>
      <c r="Q82" s="120">
        <f>Spisak!AC72</f>
        <v>0</v>
      </c>
      <c r="R82" s="104">
        <f>Spisak!AG72</f>
        <v>86</v>
      </c>
      <c r="S82" s="105" t="str">
        <f>Spisak!AH72</f>
        <v>B</v>
      </c>
      <c r="T82" s="106" t="e">
        <f t="shared" si="1"/>
        <v>#NAME?</v>
      </c>
    </row>
    <row r="83" spans="1:20" ht="12.75">
      <c r="A83" s="94">
        <v>72</v>
      </c>
      <c r="B83" s="90" t="str">
        <f>Spisak!A73&amp;"/"&amp;Spisak!B73</f>
        <v>74/2018</v>
      </c>
      <c r="C83" s="95" t="str">
        <f>Spisak!C73&amp;" "&amp;Spisak!E73</f>
        <v>Svetlana Korać</v>
      </c>
      <c r="D83" s="101">
        <f>Spisak!J73</f>
        <v>1</v>
      </c>
      <c r="E83" s="101">
        <f>+Spisak!K73</f>
        <v>1</v>
      </c>
      <c r="F83" s="101">
        <f>Spisak!L73</f>
        <v>0</v>
      </c>
      <c r="G83" s="102">
        <f>Spisak!M73</f>
        <v>1</v>
      </c>
      <c r="H83" s="101">
        <f>Spisak!N73</f>
        <v>1</v>
      </c>
      <c r="I83" s="101"/>
      <c r="J83" s="29"/>
      <c r="K83" s="29"/>
      <c r="L83" s="29"/>
      <c r="M83" s="29"/>
      <c r="N83" s="99">
        <f>Spisak!Y73</f>
        <v>0</v>
      </c>
      <c r="O83" s="100">
        <f>Spisak!Z73</f>
        <v>0</v>
      </c>
      <c r="P83" s="103">
        <f>Spisak!AE73</f>
        <v>0</v>
      </c>
      <c r="Q83" s="120">
        <f>Spisak!AC73</f>
        <v>0</v>
      </c>
      <c r="R83" s="104">
        <f>Spisak!AG73</f>
        <v>4</v>
      </c>
      <c r="S83" s="105" t="str">
        <f>Spisak!AH73</f>
        <v>F</v>
      </c>
      <c r="T83" s="106" t="e">
        <f t="shared" si="1"/>
        <v>#NAME?</v>
      </c>
    </row>
    <row r="84" spans="1:20" ht="12.75">
      <c r="A84" s="94">
        <v>73</v>
      </c>
      <c r="B84" s="90" t="str">
        <f>Spisak!A74&amp;"/"&amp;Spisak!B74</f>
        <v>75/2018</v>
      </c>
      <c r="C84" s="95" t="str">
        <f>Spisak!C74&amp;" "&amp;Spisak!E74</f>
        <v>Hazir Nurković</v>
      </c>
      <c r="D84" s="101">
        <f>Spisak!J74</f>
        <v>1</v>
      </c>
      <c r="E84" s="101">
        <f>+Spisak!K74</f>
        <v>0</v>
      </c>
      <c r="F84" s="101">
        <f>Spisak!L74</f>
        <v>1</v>
      </c>
      <c r="G84" s="102">
        <f>Spisak!M74</f>
        <v>1</v>
      </c>
      <c r="H84" s="101">
        <f>Spisak!N74</f>
        <v>1</v>
      </c>
      <c r="I84" s="101"/>
      <c r="J84" s="29"/>
      <c r="K84" s="29"/>
      <c r="L84" s="29"/>
      <c r="M84" s="29"/>
      <c r="N84" s="99">
        <f>Spisak!Y74</f>
        <v>17.5</v>
      </c>
      <c r="O84" s="100">
        <f>Spisak!Z74</f>
        <v>20.5</v>
      </c>
      <c r="P84" s="103">
        <f>Spisak!AE74</f>
        <v>48</v>
      </c>
      <c r="Q84" s="120">
        <f>Spisak!AC74</f>
        <v>0</v>
      </c>
      <c r="R84" s="104">
        <f>Spisak!AG74</f>
        <v>90</v>
      </c>
      <c r="S84" s="105" t="str">
        <f>Spisak!AH74</f>
        <v>A</v>
      </c>
      <c r="T84" s="106" t="e">
        <f t="shared" si="1"/>
        <v>#NAME?</v>
      </c>
    </row>
    <row r="85" spans="1:20" ht="12.75">
      <c r="A85" s="94">
        <v>74</v>
      </c>
      <c r="B85" s="90" t="str">
        <f>Spisak!A75&amp;"/"&amp;Spisak!B75</f>
        <v>76/2018</v>
      </c>
      <c r="C85" s="95" t="str">
        <f>Spisak!C75&amp;" "&amp;Spisak!E75</f>
        <v>Emir Kardović</v>
      </c>
      <c r="D85" s="101">
        <f>Spisak!J75</f>
        <v>1</v>
      </c>
      <c r="E85" s="101">
        <f>+Spisak!K75</f>
        <v>1</v>
      </c>
      <c r="F85" s="101">
        <f>Spisak!L75</f>
        <v>1</v>
      </c>
      <c r="G85" s="102">
        <f>Spisak!M75</f>
        <v>1</v>
      </c>
      <c r="H85" s="101">
        <f>Spisak!N75</f>
        <v>1</v>
      </c>
      <c r="I85" s="101"/>
      <c r="J85" s="29"/>
      <c r="K85" s="29"/>
      <c r="L85" s="29"/>
      <c r="M85" s="29"/>
      <c r="N85" s="99">
        <f>Spisak!Y75</f>
        <v>20</v>
      </c>
      <c r="O85" s="100">
        <f>Spisak!Z75</f>
        <v>21.5</v>
      </c>
      <c r="P85" s="103">
        <f>Spisak!AE75</f>
        <v>48.5</v>
      </c>
      <c r="Q85" s="120">
        <f>Spisak!AC75</f>
        <v>0</v>
      </c>
      <c r="R85" s="104">
        <f>Spisak!AG75</f>
        <v>95</v>
      </c>
      <c r="S85" s="105" t="str">
        <f>Spisak!AH75</f>
        <v>A</v>
      </c>
      <c r="T85" s="106" t="e">
        <f t="shared" si="1"/>
        <v>#NAME?</v>
      </c>
    </row>
    <row r="86" spans="1:20" ht="12.75">
      <c r="A86" s="94">
        <v>75</v>
      </c>
      <c r="B86" s="90" t="str">
        <f>Spisak!A76&amp;"/"&amp;Spisak!B76</f>
        <v>77/2018</v>
      </c>
      <c r="C86" s="95" t="str">
        <f>Spisak!C76&amp;" "&amp;Spisak!E76</f>
        <v>Slađan Dangubić</v>
      </c>
      <c r="D86" s="101">
        <f>Spisak!J76</f>
        <v>0</v>
      </c>
      <c r="E86" s="101">
        <f>+Spisak!K76</f>
        <v>0</v>
      </c>
      <c r="F86" s="101">
        <f>Spisak!L76</f>
        <v>0</v>
      </c>
      <c r="G86" s="102">
        <f>Spisak!M76</f>
        <v>0</v>
      </c>
      <c r="H86" s="101">
        <f>Spisak!N76</f>
        <v>0</v>
      </c>
      <c r="I86" s="101"/>
      <c r="J86" s="29"/>
      <c r="K86" s="29"/>
      <c r="L86" s="29"/>
      <c r="M86" s="29"/>
      <c r="N86" s="99">
        <f>Spisak!Y76</f>
        <v>0</v>
      </c>
      <c r="O86" s="100">
        <f>Spisak!Z76</f>
        <v>0</v>
      </c>
      <c r="P86" s="103" t="str">
        <f>Spisak!AE76</f>
        <v> </v>
      </c>
      <c r="Q86" s="120">
        <f>Spisak!AC76</f>
        <v>0</v>
      </c>
      <c r="R86" s="104">
        <f>Spisak!AG76</f>
        <v>0</v>
      </c>
      <c r="S86" s="105" t="str">
        <f>Spisak!AH76</f>
        <v>nije polagao</v>
      </c>
      <c r="T86" s="106" t="e">
        <f t="shared" si="1"/>
        <v>#NAME?</v>
      </c>
    </row>
    <row r="87" spans="1:20" ht="12.75">
      <c r="A87" s="94">
        <v>76</v>
      </c>
      <c r="B87" s="90" t="str">
        <f>Spisak!A77&amp;"/"&amp;Spisak!B77</f>
        <v>78/2018</v>
      </c>
      <c r="C87" s="95" t="str">
        <f>Spisak!C77&amp;" "&amp;Spisak!E77</f>
        <v>Blažo Tadić</v>
      </c>
      <c r="D87" s="101">
        <f>Spisak!J77</f>
        <v>1</v>
      </c>
      <c r="E87" s="101">
        <f>+Spisak!K77</f>
        <v>1</v>
      </c>
      <c r="F87" s="101">
        <f>Spisak!L77</f>
        <v>1</v>
      </c>
      <c r="G87" s="102">
        <f>Spisak!M77</f>
        <v>1</v>
      </c>
      <c r="H87" s="101">
        <f>Spisak!N77</f>
        <v>1</v>
      </c>
      <c r="I87" s="101"/>
      <c r="J87" s="29"/>
      <c r="K87" s="29"/>
      <c r="L87" s="29"/>
      <c r="M87" s="29"/>
      <c r="N87" s="99">
        <f>Spisak!Y77</f>
        <v>18.5</v>
      </c>
      <c r="O87" s="100">
        <f>Spisak!Z77</f>
        <v>14.5</v>
      </c>
      <c r="P87" s="103">
        <f>Spisak!AE77</f>
        <v>47</v>
      </c>
      <c r="Q87" s="120">
        <f>Spisak!AC77</f>
        <v>0</v>
      </c>
      <c r="R87" s="104">
        <f>Spisak!AG77</f>
        <v>85</v>
      </c>
      <c r="S87" s="105" t="str">
        <f>Spisak!AH77</f>
        <v>B</v>
      </c>
      <c r="T87" s="106" t="e">
        <f t="shared" si="1"/>
        <v>#NAME?</v>
      </c>
    </row>
    <row r="88" spans="1:20" ht="12.75">
      <c r="A88" s="94">
        <v>77</v>
      </c>
      <c r="B88" s="90" t="str">
        <f>Spisak!A78&amp;"/"&amp;Spisak!B78</f>
        <v>79/2018</v>
      </c>
      <c r="C88" s="95" t="str">
        <f>Spisak!C78&amp;" "&amp;Spisak!E78</f>
        <v>Đorđije Jovanović</v>
      </c>
      <c r="D88" s="101">
        <f>Spisak!J78</f>
        <v>1</v>
      </c>
      <c r="E88" s="101">
        <f>+Spisak!K78</f>
        <v>1</v>
      </c>
      <c r="F88" s="101">
        <f>Spisak!L78</f>
        <v>1</v>
      </c>
      <c r="G88" s="102">
        <f>Spisak!M78</f>
        <v>1</v>
      </c>
      <c r="H88" s="101">
        <f>Spisak!N78</f>
        <v>1</v>
      </c>
      <c r="I88" s="101"/>
      <c r="J88" s="29"/>
      <c r="K88" s="29"/>
      <c r="L88" s="29"/>
      <c r="M88" s="29"/>
      <c r="N88" s="99">
        <f>Spisak!Y78</f>
        <v>12.5</v>
      </c>
      <c r="O88" s="100">
        <f>Spisak!Z78</f>
        <v>16.5</v>
      </c>
      <c r="P88" s="103">
        <f>Spisak!AE78</f>
        <v>8</v>
      </c>
      <c r="Q88" s="120">
        <f>Spisak!AC78</f>
        <v>0</v>
      </c>
      <c r="R88" s="104">
        <f>Spisak!AG78</f>
        <v>42</v>
      </c>
      <c r="S88" s="105" t="str">
        <f>Spisak!AH78</f>
        <v>F</v>
      </c>
      <c r="T88" s="106" t="e">
        <f t="shared" si="1"/>
        <v>#NAME?</v>
      </c>
    </row>
    <row r="89" spans="1:20" ht="12.75">
      <c r="A89" s="94">
        <v>78</v>
      </c>
      <c r="B89" s="90" t="str">
        <f>Spisak!A79&amp;"/"&amp;Spisak!B79</f>
        <v>80/2018</v>
      </c>
      <c r="C89" s="95" t="str">
        <f>Spisak!C79&amp;" "&amp;Spisak!E79</f>
        <v>Nikola Oborina</v>
      </c>
      <c r="D89" s="101">
        <f>Spisak!J79</f>
        <v>1</v>
      </c>
      <c r="E89" s="101">
        <f>+Spisak!K79</f>
        <v>1</v>
      </c>
      <c r="F89" s="101">
        <f>Spisak!L79</f>
        <v>0</v>
      </c>
      <c r="G89" s="102">
        <f>Spisak!M79</f>
        <v>0</v>
      </c>
      <c r="H89" s="101">
        <f>Spisak!N79</f>
        <v>1</v>
      </c>
      <c r="I89" s="101"/>
      <c r="J89" s="29"/>
      <c r="K89" s="29"/>
      <c r="L89" s="29"/>
      <c r="M89" s="29"/>
      <c r="N89" s="99">
        <f>Spisak!Y79</f>
        <v>0</v>
      </c>
      <c r="O89" s="100">
        <f>Spisak!Z79</f>
        <v>7.5</v>
      </c>
      <c r="P89" s="103">
        <f>Spisak!AE79</f>
        <v>39.5</v>
      </c>
      <c r="Q89" s="120">
        <f>Spisak!AC79</f>
        <v>0</v>
      </c>
      <c r="R89" s="104">
        <f>Spisak!AG79</f>
        <v>50</v>
      </c>
      <c r="S89" s="105" t="str">
        <f>Spisak!AH79</f>
        <v>E</v>
      </c>
      <c r="T89" s="106" t="e">
        <f t="shared" si="1"/>
        <v>#NAME?</v>
      </c>
    </row>
    <row r="90" spans="1:20" ht="12.75">
      <c r="A90" s="94">
        <v>79</v>
      </c>
      <c r="B90" s="90" t="str">
        <f>Spisak!A80&amp;"/"&amp;Spisak!B80</f>
        <v>81/2018</v>
      </c>
      <c r="C90" s="95" t="str">
        <f>Spisak!C80&amp;" "&amp;Spisak!E80</f>
        <v>Ivona Radunović</v>
      </c>
      <c r="D90" s="101">
        <f>Spisak!J80</f>
        <v>1</v>
      </c>
      <c r="E90" s="101">
        <f>+Spisak!K80</f>
        <v>1</v>
      </c>
      <c r="F90" s="101">
        <f>Spisak!L80</f>
        <v>1</v>
      </c>
      <c r="G90" s="102">
        <f>Spisak!M80</f>
        <v>1</v>
      </c>
      <c r="H90" s="101">
        <f>Spisak!N80</f>
        <v>0</v>
      </c>
      <c r="I90" s="101"/>
      <c r="J90" s="29"/>
      <c r="K90" s="29"/>
      <c r="L90" s="29"/>
      <c r="M90" s="29"/>
      <c r="N90" s="99">
        <f>Spisak!Y80</f>
        <v>21.5</v>
      </c>
      <c r="O90" s="100">
        <f>Spisak!Z80</f>
        <v>0</v>
      </c>
      <c r="P90" s="103">
        <f>Spisak!AE80</f>
        <v>5</v>
      </c>
      <c r="Q90" s="120">
        <f>Spisak!AC80</f>
        <v>0</v>
      </c>
      <c r="R90" s="104">
        <f>Spisak!AG80</f>
        <v>30.5</v>
      </c>
      <c r="S90" s="105" t="str">
        <f>Spisak!AH80</f>
        <v>F</v>
      </c>
      <c r="T90" s="106" t="e">
        <f t="shared" si="1"/>
        <v>#NAME?</v>
      </c>
    </row>
    <row r="91" spans="1:20" ht="12.75">
      <c r="A91" s="94">
        <v>80</v>
      </c>
      <c r="B91" s="90" t="str">
        <f>Spisak!A81&amp;"/"&amp;Spisak!B81</f>
        <v>84/2018</v>
      </c>
      <c r="C91" s="95" t="str">
        <f>Spisak!C81&amp;" "&amp;Spisak!E81</f>
        <v>Filip Rađenović</v>
      </c>
      <c r="D91" s="101">
        <f>Spisak!J81</f>
        <v>0</v>
      </c>
      <c r="E91" s="101">
        <f>+Spisak!K81</f>
        <v>1</v>
      </c>
      <c r="F91" s="101">
        <f>Spisak!L81</f>
        <v>0</v>
      </c>
      <c r="G91" s="102">
        <f>Spisak!M81</f>
        <v>1</v>
      </c>
      <c r="H91" s="101">
        <f>Spisak!N81</f>
        <v>1</v>
      </c>
      <c r="I91" s="101"/>
      <c r="J91" s="29"/>
      <c r="K91" s="29"/>
      <c r="L91" s="29"/>
      <c r="M91" s="29"/>
      <c r="N91" s="99">
        <f>Spisak!Y81</f>
        <v>14</v>
      </c>
      <c r="O91" s="100">
        <f>Spisak!Z81</f>
        <v>12</v>
      </c>
      <c r="P91" s="103">
        <f>Spisak!AE81</f>
        <v>36</v>
      </c>
      <c r="Q91" s="120">
        <f>Spisak!AC81</f>
        <v>0</v>
      </c>
      <c r="R91" s="104">
        <f>Spisak!AG81</f>
        <v>65</v>
      </c>
      <c r="S91" s="105" t="str">
        <f>Spisak!AH81</f>
        <v>D</v>
      </c>
      <c r="T91" s="106" t="e">
        <f t="shared" si="1"/>
        <v>#NAME?</v>
      </c>
    </row>
    <row r="92" spans="1:20" ht="12.75">
      <c r="A92" s="94">
        <v>81</v>
      </c>
      <c r="B92" s="90" t="str">
        <f>Spisak!A82&amp;"/"&amp;Spisak!B82</f>
        <v>85/2018</v>
      </c>
      <c r="C92" s="95" t="str">
        <f>Spisak!C82&amp;" "&amp;Spisak!E82</f>
        <v>Dejan Bešović</v>
      </c>
      <c r="D92" s="101">
        <f>Spisak!J82</f>
        <v>0</v>
      </c>
      <c r="E92" s="101">
        <f>+Spisak!K82</f>
        <v>0</v>
      </c>
      <c r="F92" s="101">
        <f>Spisak!L82</f>
        <v>0</v>
      </c>
      <c r="G92" s="102">
        <f>Spisak!M82</f>
        <v>0</v>
      </c>
      <c r="H92" s="101">
        <f>Spisak!N82</f>
        <v>0</v>
      </c>
      <c r="I92" s="101"/>
      <c r="J92" s="29"/>
      <c r="K92" s="29"/>
      <c r="L92" s="29"/>
      <c r="M92" s="29"/>
      <c r="N92" s="99">
        <f>Spisak!Y82</f>
        <v>0</v>
      </c>
      <c r="O92" s="100">
        <f>Spisak!Z82</f>
        <v>0</v>
      </c>
      <c r="P92" s="103" t="str">
        <f>Spisak!AE82</f>
        <v> </v>
      </c>
      <c r="Q92" s="120">
        <f>Spisak!AC82</f>
        <v>0</v>
      </c>
      <c r="R92" s="104">
        <f>Spisak!AG82</f>
        <v>0</v>
      </c>
      <c r="S92" s="105" t="str">
        <f>Spisak!AH82</f>
        <v>nije polagao</v>
      </c>
      <c r="T92" s="106" t="e">
        <f t="shared" si="1"/>
        <v>#NAME?</v>
      </c>
    </row>
    <row r="93" spans="1:20" ht="12.75">
      <c r="A93" s="94">
        <v>82</v>
      </c>
      <c r="B93" s="90" t="str">
        <f>Spisak!A83&amp;"/"&amp;Spisak!B83</f>
        <v>86/2018</v>
      </c>
      <c r="C93" s="95" t="str">
        <f>Spisak!C83&amp;" "&amp;Spisak!E83</f>
        <v>Marko Pajović</v>
      </c>
      <c r="D93" s="101">
        <f>Spisak!J83</f>
        <v>1</v>
      </c>
      <c r="E93" s="101">
        <f>+Spisak!K83</f>
        <v>1</v>
      </c>
      <c r="F93" s="101">
        <f>Spisak!L83</f>
        <v>0</v>
      </c>
      <c r="G93" s="102">
        <f>Spisak!M83</f>
        <v>1</v>
      </c>
      <c r="H93" s="101">
        <f>Spisak!N83</f>
        <v>0</v>
      </c>
      <c r="I93" s="101"/>
      <c r="J93" s="29"/>
      <c r="K93" s="29"/>
      <c r="L93" s="29"/>
      <c r="M93" s="29"/>
      <c r="N93" s="99">
        <f>Spisak!Y83</f>
        <v>14</v>
      </c>
      <c r="O93" s="100">
        <f>Spisak!Z83</f>
        <v>22</v>
      </c>
      <c r="P93" s="103">
        <f>Spisak!AE83</f>
        <v>18</v>
      </c>
      <c r="Q93" s="120">
        <f>Spisak!AC83</f>
        <v>0</v>
      </c>
      <c r="R93" s="104">
        <f>Spisak!AG83</f>
        <v>57</v>
      </c>
      <c r="S93" s="105" t="str">
        <f>Spisak!AH83</f>
        <v>E</v>
      </c>
      <c r="T93" s="106" t="e">
        <f t="shared" si="1"/>
        <v>#NAME?</v>
      </c>
    </row>
    <row r="94" spans="1:20" ht="12.75">
      <c r="A94" s="94">
        <v>83</v>
      </c>
      <c r="B94" s="90" t="str">
        <f>Spisak!A84&amp;"/"&amp;Spisak!B84</f>
        <v>87/2018</v>
      </c>
      <c r="C94" s="95" t="str">
        <f>Spisak!C84&amp;" "&amp;Spisak!E84</f>
        <v>Slavica Kalović</v>
      </c>
      <c r="D94" s="101">
        <f>Spisak!J84</f>
        <v>1</v>
      </c>
      <c r="E94" s="101">
        <f>+Spisak!K84</f>
        <v>0</v>
      </c>
      <c r="F94" s="101">
        <f>Spisak!L84</f>
        <v>0</v>
      </c>
      <c r="G94" s="102">
        <f>Spisak!M84</f>
        <v>0</v>
      </c>
      <c r="H94" s="101">
        <f>Spisak!N84</f>
        <v>0</v>
      </c>
      <c r="I94" s="101"/>
      <c r="J94" s="29"/>
      <c r="K94" s="29"/>
      <c r="L94" s="29"/>
      <c r="M94" s="29"/>
      <c r="N94" s="99">
        <f>Spisak!Y84</f>
        <v>16</v>
      </c>
      <c r="O94" s="100">
        <f>Spisak!Z84</f>
        <v>16</v>
      </c>
      <c r="P94" s="103">
        <f>Spisak!AE84</f>
        <v>40.5</v>
      </c>
      <c r="Q94" s="120">
        <f>Spisak!AC84</f>
        <v>0</v>
      </c>
      <c r="R94" s="104">
        <f>Spisak!AG84</f>
        <v>73.5</v>
      </c>
      <c r="S94" s="105" t="str">
        <f>Spisak!AH84</f>
        <v>C</v>
      </c>
      <c r="T94" s="106" t="e">
        <f t="shared" si="1"/>
        <v>#NAME?</v>
      </c>
    </row>
    <row r="95" spans="1:20" ht="12.75">
      <c r="A95" s="94">
        <v>84</v>
      </c>
      <c r="B95" s="90" t="str">
        <f>Spisak!A85&amp;"/"&amp;Spisak!B85</f>
        <v>89/2018</v>
      </c>
      <c r="C95" s="95" t="str">
        <f>Spisak!C85&amp;" "&amp;Spisak!E85</f>
        <v>Amina Pirović</v>
      </c>
      <c r="D95" s="101">
        <f>Spisak!J85</f>
        <v>1</v>
      </c>
      <c r="E95" s="101">
        <f>+Spisak!K85</f>
        <v>1</v>
      </c>
      <c r="F95" s="101">
        <f>Spisak!L85</f>
        <v>1</v>
      </c>
      <c r="G95" s="102">
        <f>Spisak!M85</f>
        <v>1</v>
      </c>
      <c r="H95" s="101">
        <f>Spisak!N85</f>
        <v>1</v>
      </c>
      <c r="I95" s="101"/>
      <c r="J95" s="29"/>
      <c r="K95" s="29"/>
      <c r="L95" s="29"/>
      <c r="M95" s="29"/>
      <c r="N95" s="99">
        <f>Spisak!Y85</f>
        <v>18</v>
      </c>
      <c r="O95" s="100">
        <f>Spisak!Z85</f>
        <v>20.5</v>
      </c>
      <c r="P95" s="103">
        <f>Spisak!AE85</f>
        <v>46.5</v>
      </c>
      <c r="Q95" s="120">
        <f>Spisak!AC85</f>
        <v>0</v>
      </c>
      <c r="R95" s="104">
        <f>Spisak!AG85</f>
        <v>90</v>
      </c>
      <c r="S95" s="105" t="str">
        <f>Spisak!AH85</f>
        <v>A</v>
      </c>
      <c r="T95" s="106" t="e">
        <f t="shared" si="1"/>
        <v>#NAME?</v>
      </c>
    </row>
    <row r="96" spans="1:20" ht="12.75">
      <c r="A96" s="94">
        <v>85</v>
      </c>
      <c r="B96" s="90" t="str">
        <f>Spisak!A86&amp;"/"&amp;Spisak!B86</f>
        <v>90/2018</v>
      </c>
      <c r="C96" s="95" t="str">
        <f>Spisak!C86&amp;" "&amp;Spisak!E86</f>
        <v>Vladimir Jovović</v>
      </c>
      <c r="D96" s="101">
        <f>Spisak!J86</f>
        <v>1</v>
      </c>
      <c r="E96" s="101">
        <f>+Spisak!K86</f>
        <v>1</v>
      </c>
      <c r="F96" s="101">
        <f>Spisak!L86</f>
        <v>1</v>
      </c>
      <c r="G96" s="102">
        <f>Spisak!M86</f>
        <v>0</v>
      </c>
      <c r="H96" s="101">
        <f>Spisak!N86</f>
        <v>1</v>
      </c>
      <c r="I96" s="101"/>
      <c r="J96" s="29"/>
      <c r="K96" s="29"/>
      <c r="L96" s="29"/>
      <c r="M96" s="29"/>
      <c r="N96" s="99">
        <f>Spisak!Y86</f>
        <v>15</v>
      </c>
      <c r="O96" s="100">
        <f>Spisak!Z86</f>
        <v>16.5</v>
      </c>
      <c r="P96" s="103">
        <f>Spisak!AE86</f>
        <v>4</v>
      </c>
      <c r="Q96" s="120">
        <f>Spisak!AC86</f>
        <v>0</v>
      </c>
      <c r="R96" s="104">
        <f>Spisak!AG86</f>
        <v>39.5</v>
      </c>
      <c r="S96" s="105" t="str">
        <f>Spisak!AH86</f>
        <v>F</v>
      </c>
      <c r="T96" s="106" t="e">
        <f t="shared" si="1"/>
        <v>#NAME?</v>
      </c>
    </row>
    <row r="97" spans="1:20" ht="12.75">
      <c r="A97" s="94">
        <v>86</v>
      </c>
      <c r="B97" s="90" t="str">
        <f>Spisak!A87&amp;"/"&amp;Spisak!B87</f>
        <v>91/2018</v>
      </c>
      <c r="C97" s="95" t="str">
        <f>Spisak!C87&amp;" "&amp;Spisak!E87</f>
        <v>Filip Šćekić</v>
      </c>
      <c r="D97" s="101">
        <f>Spisak!J87</f>
        <v>1</v>
      </c>
      <c r="E97" s="101">
        <f>+Spisak!K87</f>
        <v>1</v>
      </c>
      <c r="F97" s="101">
        <f>Spisak!L87</f>
        <v>1</v>
      </c>
      <c r="G97" s="102">
        <f>Spisak!M87</f>
        <v>1</v>
      </c>
      <c r="H97" s="101">
        <f>Spisak!N87</f>
        <v>1</v>
      </c>
      <c r="I97" s="101"/>
      <c r="J97" s="29"/>
      <c r="K97" s="29"/>
      <c r="L97" s="29"/>
      <c r="M97" s="29"/>
      <c r="N97" s="99">
        <f>Spisak!Y87</f>
        <v>16</v>
      </c>
      <c r="O97" s="100">
        <f>Spisak!Z87</f>
        <v>18</v>
      </c>
      <c r="P97" s="103">
        <f>Spisak!AE87</f>
        <v>24</v>
      </c>
      <c r="Q97" s="120">
        <f>Spisak!AC87</f>
        <v>0</v>
      </c>
      <c r="R97" s="104">
        <f>Spisak!AG87</f>
        <v>63</v>
      </c>
      <c r="S97" s="105" t="str">
        <f>Spisak!AH87</f>
        <v>D</v>
      </c>
      <c r="T97" s="106" t="e">
        <f t="shared" si="1"/>
        <v>#NAME?</v>
      </c>
    </row>
    <row r="98" spans="1:20" ht="12.75">
      <c r="A98" s="94">
        <v>87</v>
      </c>
      <c r="B98" s="90" t="str">
        <f>Spisak!A88&amp;"/"&amp;Spisak!B88</f>
        <v>92/2018</v>
      </c>
      <c r="C98" s="95" t="str">
        <f>Spisak!C88&amp;" "&amp;Spisak!E88</f>
        <v>Branislav Lekić</v>
      </c>
      <c r="D98" s="101">
        <f>Spisak!J88</f>
        <v>1</v>
      </c>
      <c r="E98" s="101">
        <f>+Spisak!K88</f>
        <v>1</v>
      </c>
      <c r="F98" s="101">
        <f>Spisak!L88</f>
        <v>1</v>
      </c>
      <c r="G98" s="102">
        <f>Spisak!M88</f>
        <v>0</v>
      </c>
      <c r="H98" s="101">
        <f>Spisak!N88</f>
        <v>1</v>
      </c>
      <c r="I98" s="101"/>
      <c r="J98" s="29"/>
      <c r="K98" s="29"/>
      <c r="L98" s="29"/>
      <c r="M98" s="29"/>
      <c r="N98" s="99">
        <f>Spisak!Y88</f>
        <v>9.5</v>
      </c>
      <c r="O98" s="100">
        <f>Spisak!Z88</f>
        <v>16.5</v>
      </c>
      <c r="P98" s="103">
        <f>Spisak!AE88</f>
        <v>26</v>
      </c>
      <c r="Q98" s="120">
        <f>Spisak!AC88</f>
        <v>0</v>
      </c>
      <c r="R98" s="104">
        <f>Spisak!AG88</f>
        <v>56</v>
      </c>
      <c r="S98" s="105" t="str">
        <f>Spisak!AH88</f>
        <v>E</v>
      </c>
      <c r="T98" s="106" t="e">
        <f t="shared" si="1"/>
        <v>#NAME?</v>
      </c>
    </row>
    <row r="99" spans="1:20" ht="12.75">
      <c r="A99" s="94">
        <v>88</v>
      </c>
      <c r="B99" s="90" t="str">
        <f>Spisak!A89&amp;"/"&amp;Spisak!B89</f>
        <v>93/2018</v>
      </c>
      <c r="C99" s="95" t="str">
        <f>Spisak!C89&amp;" "&amp;Spisak!E89</f>
        <v>Nikola Maslovarić</v>
      </c>
      <c r="D99" s="101">
        <f>Spisak!J89</f>
        <v>0</v>
      </c>
      <c r="E99" s="101">
        <f>+Spisak!K89</f>
        <v>0</v>
      </c>
      <c r="F99" s="101">
        <f>Spisak!L89</f>
        <v>0</v>
      </c>
      <c r="G99" s="102">
        <f>Spisak!M89</f>
        <v>0</v>
      </c>
      <c r="H99" s="101">
        <f>Spisak!N89</f>
        <v>0</v>
      </c>
      <c r="I99" s="101"/>
      <c r="J99" s="29"/>
      <c r="K99" s="29"/>
      <c r="L99" s="29"/>
      <c r="M99" s="29"/>
      <c r="N99" s="99">
        <f>Spisak!Y89</f>
        <v>0</v>
      </c>
      <c r="O99" s="100">
        <f>Spisak!Z89</f>
        <v>0</v>
      </c>
      <c r="P99" s="103" t="str">
        <f>Spisak!AE89</f>
        <v> </v>
      </c>
      <c r="Q99" s="120">
        <f>Spisak!AC89</f>
        <v>0</v>
      </c>
      <c r="R99" s="104">
        <f>Spisak!AG89</f>
        <v>0</v>
      </c>
      <c r="S99" s="105" t="str">
        <f>Spisak!AH89</f>
        <v>nije polagao</v>
      </c>
      <c r="T99" s="106" t="e">
        <f t="shared" si="1"/>
        <v>#NAME?</v>
      </c>
    </row>
    <row r="100" spans="1:20" ht="12.75">
      <c r="A100" s="94">
        <v>89</v>
      </c>
      <c r="B100" s="90" t="str">
        <f>Spisak!A90&amp;"/"&amp;Spisak!B90</f>
        <v>94/2018</v>
      </c>
      <c r="C100" s="95" t="str">
        <f>Spisak!C90&amp;" "&amp;Spisak!E90</f>
        <v>Dejan Mušikić</v>
      </c>
      <c r="D100" s="101">
        <f>Spisak!J90</f>
        <v>1</v>
      </c>
      <c r="E100" s="101">
        <f>+Spisak!K90</f>
        <v>0</v>
      </c>
      <c r="F100" s="101">
        <f>Spisak!L90</f>
        <v>0</v>
      </c>
      <c r="G100" s="102">
        <f>Spisak!M90</f>
        <v>0</v>
      </c>
      <c r="H100" s="101">
        <f>Spisak!N90</f>
        <v>0</v>
      </c>
      <c r="I100" s="101"/>
      <c r="J100" s="29"/>
      <c r="K100" s="29"/>
      <c r="L100" s="29"/>
      <c r="M100" s="29"/>
      <c r="N100" s="99">
        <f>Spisak!Y90</f>
        <v>20</v>
      </c>
      <c r="O100" s="100">
        <f>Spisak!Z90</f>
        <v>14.5</v>
      </c>
      <c r="P100" s="103">
        <f>Spisak!AE90</f>
        <v>26</v>
      </c>
      <c r="Q100" s="120">
        <f>Spisak!AC90</f>
        <v>0</v>
      </c>
      <c r="R100" s="104">
        <f>Spisak!AG90</f>
        <v>61.5</v>
      </c>
      <c r="S100" s="105" t="str">
        <f>Spisak!AH90</f>
        <v>D</v>
      </c>
      <c r="T100" s="106" t="e">
        <f t="shared" si="1"/>
        <v>#NAME?</v>
      </c>
    </row>
    <row r="101" spans="1:20" ht="12.75">
      <c r="A101" s="94">
        <v>90</v>
      </c>
      <c r="B101" s="90" t="str">
        <f>Spisak!A91&amp;"/"&amp;Spisak!B91</f>
        <v>95/2018</v>
      </c>
      <c r="C101" s="95" t="str">
        <f>Spisak!C91&amp;" "&amp;Spisak!E91</f>
        <v>Srđan Lajović</v>
      </c>
      <c r="D101" s="101">
        <f>Spisak!J91</f>
        <v>1</v>
      </c>
      <c r="E101" s="101">
        <f>+Spisak!K91</f>
        <v>1</v>
      </c>
      <c r="F101" s="101">
        <f>Spisak!L91</f>
        <v>0</v>
      </c>
      <c r="G101" s="102">
        <f>Spisak!M91</f>
        <v>0</v>
      </c>
      <c r="H101" s="101">
        <f>Spisak!N91</f>
        <v>0</v>
      </c>
      <c r="I101" s="101"/>
      <c r="J101" s="29"/>
      <c r="K101" s="29"/>
      <c r="L101" s="29"/>
      <c r="M101" s="29"/>
      <c r="N101" s="99">
        <f>Spisak!Y91</f>
        <v>4</v>
      </c>
      <c r="O101" s="100">
        <f>Spisak!Z91</f>
        <v>7.5</v>
      </c>
      <c r="P101" s="103">
        <f>Spisak!AE91</f>
        <v>1</v>
      </c>
      <c r="Q101" s="120">
        <f>Spisak!AC91</f>
        <v>0</v>
      </c>
      <c r="R101" s="104">
        <f>Spisak!AG91</f>
        <v>14.5</v>
      </c>
      <c r="S101" s="105" t="str">
        <f>Spisak!AH91</f>
        <v>F</v>
      </c>
      <c r="T101" s="106" t="e">
        <f t="shared" si="1"/>
        <v>#NAME?</v>
      </c>
    </row>
    <row r="102" spans="1:20" ht="12.75">
      <c r="A102" s="94">
        <v>91</v>
      </c>
      <c r="B102" s="90" t="str">
        <f>Spisak!A92&amp;"/"&amp;Spisak!B92</f>
        <v>96/2018</v>
      </c>
      <c r="C102" s="95" t="str">
        <f>Spisak!C92&amp;" "&amp;Spisak!E92</f>
        <v>Filip Marijanović</v>
      </c>
      <c r="D102" s="101">
        <f>Spisak!J92</f>
        <v>1</v>
      </c>
      <c r="E102" s="101">
        <f>+Spisak!K92</f>
        <v>1</v>
      </c>
      <c r="F102" s="101">
        <f>Spisak!L92</f>
        <v>1</v>
      </c>
      <c r="G102" s="102">
        <f>Spisak!M92</f>
        <v>1</v>
      </c>
      <c r="H102" s="101">
        <f>Spisak!N92</f>
        <v>1</v>
      </c>
      <c r="I102" s="101"/>
      <c r="J102" s="29"/>
      <c r="K102" s="29"/>
      <c r="L102" s="29"/>
      <c r="M102" s="29"/>
      <c r="N102" s="99">
        <f>Spisak!Y92</f>
        <v>21.5</v>
      </c>
      <c r="O102" s="100">
        <f>Spisak!Z92</f>
        <v>21.5</v>
      </c>
      <c r="P102" s="103">
        <f>Spisak!AE92</f>
        <v>42</v>
      </c>
      <c r="Q102" s="120">
        <f>Spisak!AC92</f>
        <v>0</v>
      </c>
      <c r="R102" s="104">
        <f>Spisak!AG92</f>
        <v>90</v>
      </c>
      <c r="S102" s="105" t="str">
        <f>Spisak!AH92</f>
        <v>A</v>
      </c>
      <c r="T102" s="106" t="e">
        <f t="shared" si="1"/>
        <v>#NAME?</v>
      </c>
    </row>
    <row r="103" spans="1:20" ht="12.75">
      <c r="A103" s="94">
        <v>92</v>
      </c>
      <c r="B103" s="90" t="str">
        <f>Spisak!A93&amp;"/"&amp;Spisak!B93</f>
        <v>97/2018</v>
      </c>
      <c r="C103" s="95" t="str">
        <f>Spisak!C93&amp;" "&amp;Spisak!E93</f>
        <v>Nađa Đukanović</v>
      </c>
      <c r="D103" s="101">
        <f>Spisak!J93</f>
        <v>1</v>
      </c>
      <c r="E103" s="101">
        <f>+Spisak!K93</f>
        <v>1</v>
      </c>
      <c r="F103" s="101">
        <f>Spisak!L93</f>
        <v>1</v>
      </c>
      <c r="G103" s="102">
        <f>Spisak!M93</f>
        <v>1</v>
      </c>
      <c r="H103" s="101">
        <f>Spisak!N93</f>
        <v>1</v>
      </c>
      <c r="I103" s="101"/>
      <c r="J103" s="29"/>
      <c r="K103" s="29"/>
      <c r="L103" s="29"/>
      <c r="M103" s="29"/>
      <c r="N103" s="99">
        <f>Spisak!Y93</f>
        <v>8</v>
      </c>
      <c r="O103" s="100">
        <f>Spisak!Z93</f>
        <v>16</v>
      </c>
      <c r="P103" s="103">
        <f>Spisak!AE93</f>
        <v>41</v>
      </c>
      <c r="Q103" s="120">
        <f>Spisak!AC93</f>
        <v>0</v>
      </c>
      <c r="R103" s="104">
        <f>Spisak!AG93</f>
        <v>70</v>
      </c>
      <c r="S103" s="105" t="str">
        <f>Spisak!AH93</f>
        <v>C</v>
      </c>
      <c r="T103" s="106" t="e">
        <f t="shared" si="1"/>
        <v>#NAME?</v>
      </c>
    </row>
    <row r="104" spans="1:20" ht="12.75">
      <c r="A104" s="94">
        <v>93</v>
      </c>
      <c r="B104" s="90" t="str">
        <f>Spisak!A94&amp;"/"&amp;Spisak!B94</f>
        <v>98/2018</v>
      </c>
      <c r="C104" s="95" t="str">
        <f>Spisak!C94&amp;" "&amp;Spisak!E94</f>
        <v>Vlado Peković</v>
      </c>
      <c r="D104" s="101">
        <f>Spisak!J94</f>
        <v>0</v>
      </c>
      <c r="E104" s="101">
        <f>+Spisak!K94</f>
        <v>0</v>
      </c>
      <c r="F104" s="101">
        <f>Spisak!L94</f>
        <v>0</v>
      </c>
      <c r="G104" s="102">
        <f>Spisak!M94</f>
        <v>0</v>
      </c>
      <c r="H104" s="101">
        <f>Spisak!N94</f>
        <v>0</v>
      </c>
      <c r="I104" s="101"/>
      <c r="J104" s="29"/>
      <c r="K104" s="29"/>
      <c r="L104" s="29"/>
      <c r="M104" s="29"/>
      <c r="N104" s="99">
        <f>Spisak!Y94</f>
        <v>0</v>
      </c>
      <c r="O104" s="100">
        <f>Spisak!Z94</f>
        <v>0</v>
      </c>
      <c r="P104" s="103">
        <f>Spisak!AE94</f>
        <v>0</v>
      </c>
      <c r="Q104" s="120">
        <f>Spisak!AC94</f>
        <v>0</v>
      </c>
      <c r="R104" s="104">
        <f>Spisak!AG94</f>
        <v>0</v>
      </c>
      <c r="S104" s="105" t="str">
        <f>Spisak!AH94</f>
        <v>nije polagao</v>
      </c>
      <c r="T104" s="106" t="e">
        <f t="shared" si="1"/>
        <v>#NAME?</v>
      </c>
    </row>
    <row r="105" spans="1:20" ht="12.75">
      <c r="A105" s="94">
        <v>94</v>
      </c>
      <c r="B105" s="90" t="str">
        <f>Spisak!A95&amp;"/"&amp;Spisak!B95</f>
        <v>99/2018</v>
      </c>
      <c r="C105" s="95" t="str">
        <f>Spisak!C95&amp;" "&amp;Spisak!E95</f>
        <v>Stefan Stojanović</v>
      </c>
      <c r="D105" s="101">
        <f>Spisak!J95</f>
        <v>0</v>
      </c>
      <c r="E105" s="101">
        <f>+Spisak!K95</f>
        <v>1</v>
      </c>
      <c r="F105" s="101">
        <f>Spisak!L95</f>
        <v>0</v>
      </c>
      <c r="G105" s="102">
        <f>Spisak!M95</f>
        <v>0</v>
      </c>
      <c r="H105" s="101">
        <f>Spisak!N95</f>
        <v>0</v>
      </c>
      <c r="I105" s="101"/>
      <c r="J105" s="29"/>
      <c r="K105" s="29"/>
      <c r="L105" s="29"/>
      <c r="M105" s="29"/>
      <c r="N105" s="99">
        <f>Spisak!Y95</f>
        <v>9</v>
      </c>
      <c r="O105" s="100">
        <f>Spisak!Z95</f>
        <v>10.5</v>
      </c>
      <c r="P105" s="103">
        <f>Spisak!AE95</f>
        <v>32.5</v>
      </c>
      <c r="Q105" s="120">
        <f>Spisak!AC95</f>
        <v>0</v>
      </c>
      <c r="R105" s="104">
        <f>Spisak!AG95</f>
        <v>53</v>
      </c>
      <c r="S105" s="105" t="str">
        <f>Spisak!AH95</f>
        <v>E</v>
      </c>
      <c r="T105" s="106" t="e">
        <f t="shared" si="1"/>
        <v>#NAME?</v>
      </c>
    </row>
    <row r="106" spans="1:20" ht="12.75">
      <c r="A106" s="94">
        <v>95</v>
      </c>
      <c r="B106" s="90" t="str">
        <f>Spisak!A96&amp;"/"&amp;Spisak!B96</f>
        <v>100/2018</v>
      </c>
      <c r="C106" s="95" t="str">
        <f>Spisak!C96&amp;" "&amp;Spisak!E96</f>
        <v>Sanja Bjelanović</v>
      </c>
      <c r="D106" s="101">
        <f>Spisak!J96</f>
        <v>1</v>
      </c>
      <c r="E106" s="101">
        <f>+Spisak!K96</f>
        <v>1</v>
      </c>
      <c r="F106" s="101">
        <f>Spisak!L96</f>
        <v>1</v>
      </c>
      <c r="G106" s="102">
        <f>Spisak!M96</f>
        <v>1</v>
      </c>
      <c r="H106" s="101">
        <f>Spisak!N96</f>
        <v>1</v>
      </c>
      <c r="I106" s="101"/>
      <c r="J106" s="29"/>
      <c r="K106" s="29"/>
      <c r="L106" s="29"/>
      <c r="M106" s="29"/>
      <c r="N106" s="99">
        <f>Spisak!Y96</f>
        <v>22</v>
      </c>
      <c r="O106" s="100">
        <f>Spisak!Z96</f>
        <v>22</v>
      </c>
      <c r="P106" s="103">
        <f>Spisak!AE96</f>
        <v>41</v>
      </c>
      <c r="Q106" s="120">
        <f>Spisak!AC96</f>
        <v>0</v>
      </c>
      <c r="R106" s="104">
        <f>Spisak!AG96</f>
        <v>90</v>
      </c>
      <c r="S106" s="105" t="str">
        <f>Spisak!AH96</f>
        <v>A</v>
      </c>
      <c r="T106" s="106" t="e">
        <f t="shared" si="1"/>
        <v>#NAME?</v>
      </c>
    </row>
    <row r="107" spans="1:20" ht="12.75">
      <c r="A107" s="94">
        <v>96</v>
      </c>
      <c r="B107" s="90" t="str">
        <f>Spisak!A97&amp;"/"&amp;Spisak!B97</f>
        <v>101/2018</v>
      </c>
      <c r="C107" s="95" t="str">
        <f>Spisak!C97&amp;" "&amp;Spisak!E97</f>
        <v>Mirjana Zlatičanin</v>
      </c>
      <c r="D107" s="101">
        <f>Spisak!J97</f>
        <v>0</v>
      </c>
      <c r="E107" s="101">
        <f>+Spisak!K97</f>
        <v>0</v>
      </c>
      <c r="F107" s="101">
        <f>Spisak!L97</f>
        <v>0</v>
      </c>
      <c r="G107" s="102">
        <f>Spisak!M97</f>
        <v>0</v>
      </c>
      <c r="H107" s="101">
        <f>Spisak!N97</f>
        <v>0</v>
      </c>
      <c r="I107" s="101"/>
      <c r="J107" s="29"/>
      <c r="K107" s="29"/>
      <c r="L107" s="29"/>
      <c r="M107" s="29"/>
      <c r="N107" s="99">
        <f>Spisak!Y97</f>
        <v>0</v>
      </c>
      <c r="O107" s="100">
        <f>Spisak!Z97</f>
        <v>0</v>
      </c>
      <c r="P107" s="103">
        <f>Spisak!AE97</f>
        <v>0</v>
      </c>
      <c r="Q107" s="120">
        <f>Spisak!AC97</f>
        <v>0</v>
      </c>
      <c r="R107" s="104">
        <f>Spisak!AG97</f>
        <v>0</v>
      </c>
      <c r="S107" s="105" t="str">
        <f>Spisak!AH97</f>
        <v>nije polagao</v>
      </c>
      <c r="T107" s="106" t="e">
        <f t="shared" si="1"/>
        <v>#NAME?</v>
      </c>
    </row>
    <row r="108" spans="1:20" ht="12.75">
      <c r="A108" s="94">
        <v>97</v>
      </c>
      <c r="B108" s="90" t="str">
        <f>Spisak!A98&amp;"/"&amp;Spisak!B98</f>
        <v>102/2018</v>
      </c>
      <c r="C108" s="95" t="str">
        <f>Spisak!C98&amp;" "&amp;Spisak!E98</f>
        <v>Milan Radulović</v>
      </c>
      <c r="D108" s="101">
        <f>Spisak!J98</f>
        <v>1</v>
      </c>
      <c r="E108" s="101">
        <f>+Spisak!K98</f>
        <v>1</v>
      </c>
      <c r="F108" s="101">
        <f>Spisak!L98</f>
        <v>0</v>
      </c>
      <c r="G108" s="102">
        <f>Spisak!M98</f>
        <v>0</v>
      </c>
      <c r="H108" s="101">
        <f>Spisak!N98</f>
        <v>0</v>
      </c>
      <c r="I108" s="101"/>
      <c r="J108" s="29"/>
      <c r="K108" s="29"/>
      <c r="L108" s="29"/>
      <c r="M108" s="29"/>
      <c r="N108" s="99">
        <f>Spisak!Y98</f>
        <v>0</v>
      </c>
      <c r="O108" s="100">
        <f>Spisak!Z98</f>
        <v>11.5</v>
      </c>
      <c r="P108" s="103">
        <f>Spisak!AE98</f>
        <v>0</v>
      </c>
      <c r="Q108" s="120">
        <f>Spisak!AC98</f>
        <v>0</v>
      </c>
      <c r="R108" s="104">
        <f>Spisak!AG98</f>
        <v>13.5</v>
      </c>
      <c r="S108" s="105" t="str">
        <f>Spisak!AH98</f>
        <v>F</v>
      </c>
      <c r="T108" s="106" t="e">
        <f t="shared" si="1"/>
        <v>#NAME?</v>
      </c>
    </row>
    <row r="109" spans="1:20" ht="12.75">
      <c r="A109" s="94">
        <v>98</v>
      </c>
      <c r="B109" s="90" t="str">
        <f>Spisak!A99&amp;"/"&amp;Spisak!B99</f>
        <v>103/2018</v>
      </c>
      <c r="C109" s="95" t="str">
        <f>Spisak!C99&amp;" "&amp;Spisak!E99</f>
        <v>Vladimir Šljivančanin</v>
      </c>
      <c r="D109" s="101">
        <f>Spisak!J99</f>
        <v>0</v>
      </c>
      <c r="E109" s="101">
        <f>+Spisak!K99</f>
        <v>0</v>
      </c>
      <c r="F109" s="101">
        <f>Spisak!L99</f>
        <v>0</v>
      </c>
      <c r="G109" s="102">
        <f>Spisak!M99</f>
        <v>0</v>
      </c>
      <c r="H109" s="101">
        <f>Spisak!N99</f>
        <v>1</v>
      </c>
      <c r="I109" s="101"/>
      <c r="J109" s="29"/>
      <c r="K109" s="29"/>
      <c r="L109" s="29"/>
      <c r="M109" s="29"/>
      <c r="N109" s="99">
        <f>Spisak!Y99</f>
        <v>15</v>
      </c>
      <c r="O109" s="100">
        <f>Spisak!Z99</f>
        <v>13</v>
      </c>
      <c r="P109" s="103">
        <f>Spisak!AE99</f>
        <v>32</v>
      </c>
      <c r="Q109" s="120">
        <f>Spisak!AC99</f>
        <v>0</v>
      </c>
      <c r="R109" s="104">
        <f>Spisak!AG99</f>
        <v>61</v>
      </c>
      <c r="S109" s="105" t="str">
        <f>Spisak!AH99</f>
        <v>D</v>
      </c>
      <c r="T109" s="106" t="e">
        <f t="shared" si="1"/>
        <v>#NAME?</v>
      </c>
    </row>
    <row r="110" spans="1:20" ht="12.75">
      <c r="A110" s="94">
        <v>99</v>
      </c>
      <c r="B110" s="90" t="str">
        <f>Spisak!A100&amp;"/"&amp;Spisak!B100</f>
        <v>104/2018</v>
      </c>
      <c r="C110" s="95" t="str">
        <f>Spisak!C100&amp;" "&amp;Spisak!E100</f>
        <v>Jusuf Šabović</v>
      </c>
      <c r="D110" s="101">
        <f>Spisak!J100</f>
        <v>1</v>
      </c>
      <c r="E110" s="101">
        <f>+Spisak!K100</f>
        <v>1</v>
      </c>
      <c r="F110" s="101">
        <f>Spisak!L100</f>
        <v>1</v>
      </c>
      <c r="G110" s="102">
        <f>Spisak!M100</f>
        <v>1</v>
      </c>
      <c r="H110" s="101">
        <f>Spisak!N100</f>
        <v>1</v>
      </c>
      <c r="I110" s="101"/>
      <c r="J110" s="29"/>
      <c r="K110" s="29"/>
      <c r="L110" s="29"/>
      <c r="M110" s="29"/>
      <c r="N110" s="99">
        <f>Spisak!Y100</f>
        <v>21.5</v>
      </c>
      <c r="O110" s="100">
        <f>Spisak!Z100</f>
        <v>18.5</v>
      </c>
      <c r="P110" s="103">
        <f>Spisak!AE100</f>
        <v>42</v>
      </c>
      <c r="Q110" s="120">
        <f>Spisak!AC100</f>
        <v>0</v>
      </c>
      <c r="R110" s="104">
        <f>Spisak!AG100</f>
        <v>87</v>
      </c>
      <c r="S110" s="105" t="str">
        <f>Spisak!AH100</f>
        <v>B</v>
      </c>
      <c r="T110" s="106" t="e">
        <f t="shared" si="1"/>
        <v>#NAME?</v>
      </c>
    </row>
    <row r="111" spans="1:20" ht="12.75">
      <c r="A111" s="94">
        <v>100</v>
      </c>
      <c r="B111" s="90" t="str">
        <f>Spisak!A101&amp;"/"&amp;Spisak!B101</f>
        <v>105/2018</v>
      </c>
      <c r="C111" s="95" t="str">
        <f>Spisak!C101&amp;" "&amp;Spisak!E101</f>
        <v>Sanel Kandić</v>
      </c>
      <c r="D111" s="101">
        <f>Spisak!J101</f>
        <v>1</v>
      </c>
      <c r="E111" s="101">
        <f>+Spisak!K101</f>
        <v>1</v>
      </c>
      <c r="F111" s="101">
        <f>Spisak!L101</f>
        <v>1</v>
      </c>
      <c r="G111" s="102">
        <f>Spisak!M101</f>
        <v>1</v>
      </c>
      <c r="H111" s="101">
        <f>Spisak!N101</f>
        <v>1</v>
      </c>
      <c r="I111" s="101"/>
      <c r="J111" s="29"/>
      <c r="K111" s="29"/>
      <c r="L111" s="29"/>
      <c r="M111" s="29"/>
      <c r="N111" s="99">
        <f>Spisak!Y101</f>
        <v>19</v>
      </c>
      <c r="O111" s="100">
        <f>Spisak!Z101</f>
        <v>20</v>
      </c>
      <c r="P111" s="103">
        <f>Spisak!AE101</f>
        <v>48</v>
      </c>
      <c r="Q111" s="120">
        <f>Spisak!AC101</f>
        <v>0</v>
      </c>
      <c r="R111" s="104">
        <f>Spisak!AG101</f>
        <v>92</v>
      </c>
      <c r="S111" s="105" t="str">
        <f>Spisak!AH101</f>
        <v>A</v>
      </c>
      <c r="T111" s="106" t="e">
        <f t="shared" si="1"/>
        <v>#NAME?</v>
      </c>
    </row>
    <row r="112" spans="1:20" ht="12.75">
      <c r="A112" s="94">
        <v>101</v>
      </c>
      <c r="B112" s="90" t="str">
        <f>Spisak!A102&amp;"/"&amp;Spisak!B102</f>
        <v>106/2018</v>
      </c>
      <c r="C112" s="95" t="str">
        <f>Spisak!C102&amp;" "&amp;Spisak!E102</f>
        <v>Mirko Čizmović</v>
      </c>
      <c r="D112" s="101">
        <f>Spisak!J102</f>
        <v>1</v>
      </c>
      <c r="E112" s="101">
        <f>+Spisak!K102</f>
        <v>1</v>
      </c>
      <c r="F112" s="101">
        <f>Spisak!L102</f>
        <v>1</v>
      </c>
      <c r="G112" s="102">
        <f>Spisak!M102</f>
        <v>1</v>
      </c>
      <c r="H112" s="101">
        <f>Spisak!N102</f>
        <v>1</v>
      </c>
      <c r="I112" s="101"/>
      <c r="J112" s="29"/>
      <c r="K112" s="29"/>
      <c r="L112" s="29"/>
      <c r="M112" s="29"/>
      <c r="N112" s="99">
        <f>Spisak!Y102</f>
        <v>13</v>
      </c>
      <c r="O112" s="100">
        <f>Spisak!Z102</f>
        <v>11.5</v>
      </c>
      <c r="P112" s="103">
        <f>Spisak!AE102</f>
        <v>41.5</v>
      </c>
      <c r="Q112" s="120">
        <f>Spisak!AC102</f>
        <v>0</v>
      </c>
      <c r="R112" s="104">
        <f>Spisak!AG102</f>
        <v>71</v>
      </c>
      <c r="S112" s="105" t="str">
        <f>Spisak!AH102</f>
        <v>C</v>
      </c>
      <c r="T112" s="106" t="e">
        <f t="shared" si="1"/>
        <v>#NAME?</v>
      </c>
    </row>
    <row r="113" spans="1:20" ht="12.75">
      <c r="A113" s="94">
        <v>102</v>
      </c>
      <c r="B113" s="90" t="str">
        <f>Spisak!A103&amp;"/"&amp;Spisak!B103</f>
        <v>107/2018</v>
      </c>
      <c r="C113" s="95" t="str">
        <f>Spisak!C103&amp;" "&amp;Spisak!E103</f>
        <v>Jovan Vasić</v>
      </c>
      <c r="D113" s="101">
        <f>Spisak!J103</f>
        <v>1</v>
      </c>
      <c r="E113" s="101">
        <f>+Spisak!K103</f>
        <v>1</v>
      </c>
      <c r="F113" s="101">
        <f>Spisak!L103</f>
        <v>1</v>
      </c>
      <c r="G113" s="102">
        <f>Spisak!M103</f>
        <v>0</v>
      </c>
      <c r="H113" s="101">
        <f>Spisak!N103</f>
        <v>0</v>
      </c>
      <c r="I113" s="101"/>
      <c r="J113" s="29"/>
      <c r="K113" s="29"/>
      <c r="L113" s="29"/>
      <c r="M113" s="29"/>
      <c r="N113" s="99">
        <f>Spisak!Y103</f>
        <v>7</v>
      </c>
      <c r="O113" s="100">
        <f>Spisak!Z103</f>
        <v>20</v>
      </c>
      <c r="P113" s="103" t="str">
        <f>Spisak!AE103</f>
        <v> </v>
      </c>
      <c r="Q113" s="120">
        <f>Spisak!AC103</f>
        <v>0</v>
      </c>
      <c r="R113" s="104">
        <f>Spisak!AG103</f>
        <v>30</v>
      </c>
      <c r="S113" s="105" t="str">
        <f>Spisak!AH103</f>
        <v>nije polagao</v>
      </c>
      <c r="T113" s="106" t="e">
        <f t="shared" si="1"/>
        <v>#NAME?</v>
      </c>
    </row>
    <row r="114" spans="1:20" ht="12.75">
      <c r="A114" s="94">
        <v>103</v>
      </c>
      <c r="B114" s="90" t="str">
        <f>Spisak!A104&amp;"/"&amp;Spisak!B104</f>
        <v>108/2018</v>
      </c>
      <c r="C114" s="95" t="str">
        <f>Spisak!C104&amp;" "&amp;Spisak!E104</f>
        <v>Dejan Marsenić</v>
      </c>
      <c r="D114" s="101">
        <f>Spisak!J104</f>
        <v>0</v>
      </c>
      <c r="E114" s="101">
        <f>+Spisak!K104</f>
        <v>1</v>
      </c>
      <c r="F114" s="101">
        <f>Spisak!L104</f>
        <v>0</v>
      </c>
      <c r="G114" s="102">
        <f>Spisak!M104</f>
        <v>0</v>
      </c>
      <c r="H114" s="101">
        <f>Spisak!N104</f>
        <v>0</v>
      </c>
      <c r="I114" s="101"/>
      <c r="J114" s="29"/>
      <c r="K114" s="29"/>
      <c r="L114" s="29"/>
      <c r="M114" s="29"/>
      <c r="N114" s="99">
        <f>Spisak!Y104</f>
        <v>14</v>
      </c>
      <c r="O114" s="100">
        <f>Spisak!Z104</f>
        <v>13</v>
      </c>
      <c r="P114" s="103">
        <f>Spisak!AE104</f>
        <v>35.5</v>
      </c>
      <c r="Q114" s="120">
        <f>Spisak!AC104</f>
        <v>0</v>
      </c>
      <c r="R114" s="104">
        <f>Spisak!AG104</f>
        <v>63.5</v>
      </c>
      <c r="S114" s="105" t="str">
        <f>Spisak!AH104</f>
        <v>D</v>
      </c>
      <c r="T114" s="106" t="e">
        <f t="shared" si="1"/>
        <v>#NAME?</v>
      </c>
    </row>
    <row r="115" spans="1:20" ht="12.75">
      <c r="A115" s="94">
        <v>104</v>
      </c>
      <c r="B115" s="90" t="str">
        <f>Spisak!A105&amp;"/"&amp;Spisak!B105</f>
        <v>109/2018</v>
      </c>
      <c r="C115" s="95" t="str">
        <f>Spisak!C105&amp;" "&amp;Spisak!E105</f>
        <v>Petar Popović</v>
      </c>
      <c r="D115" s="101">
        <f>Spisak!J105</f>
        <v>0</v>
      </c>
      <c r="E115" s="101">
        <f>+Spisak!K105</f>
        <v>0</v>
      </c>
      <c r="F115" s="101">
        <f>Spisak!L105</f>
        <v>0</v>
      </c>
      <c r="G115" s="102">
        <f>Spisak!M105</f>
        <v>0</v>
      </c>
      <c r="H115" s="101">
        <f>Spisak!N105</f>
        <v>0</v>
      </c>
      <c r="I115" s="101"/>
      <c r="J115" s="29"/>
      <c r="K115" s="29"/>
      <c r="L115" s="29"/>
      <c r="M115" s="29"/>
      <c r="N115" s="99">
        <f>Spisak!Y105</f>
        <v>5</v>
      </c>
      <c r="O115" s="100">
        <f>Spisak!Z105</f>
        <v>14</v>
      </c>
      <c r="P115" s="103">
        <f>Spisak!AE105</f>
        <v>35</v>
      </c>
      <c r="Q115" s="120">
        <f>Spisak!AC105</f>
        <v>0</v>
      </c>
      <c r="R115" s="104">
        <f>Spisak!AG105</f>
        <v>54</v>
      </c>
      <c r="S115" s="105" t="str">
        <f>Spisak!AH105</f>
        <v>E</v>
      </c>
      <c r="T115" s="106" t="e">
        <f t="shared" si="1"/>
        <v>#NAME?</v>
      </c>
    </row>
    <row r="116" spans="1:20" ht="12.75">
      <c r="A116" s="94">
        <v>105</v>
      </c>
      <c r="B116" s="90" t="str">
        <f>Spisak!A106&amp;"/"&amp;Spisak!B106</f>
        <v>110/2018</v>
      </c>
      <c r="C116" s="95" t="str">
        <f>Spisak!C106&amp;" "&amp;Spisak!E106</f>
        <v>Kenan Grbović</v>
      </c>
      <c r="D116" s="101">
        <f>Spisak!J106</f>
        <v>0</v>
      </c>
      <c r="E116" s="101">
        <f>+Spisak!K106</f>
        <v>0</v>
      </c>
      <c r="F116" s="101">
        <f>Spisak!L106</f>
        <v>0</v>
      </c>
      <c r="G116" s="102">
        <f>Spisak!M106</f>
        <v>0</v>
      </c>
      <c r="H116" s="101">
        <f>Spisak!N106</f>
        <v>0</v>
      </c>
      <c r="I116" s="101"/>
      <c r="J116" s="29"/>
      <c r="K116" s="29"/>
      <c r="L116" s="29"/>
      <c r="M116" s="29"/>
      <c r="N116" s="99">
        <f>Spisak!Y106</f>
        <v>5.5</v>
      </c>
      <c r="O116" s="100">
        <f>Spisak!Z106</f>
        <v>2</v>
      </c>
      <c r="P116" s="103" t="str">
        <f>Spisak!AE106</f>
        <v> </v>
      </c>
      <c r="Q116" s="120">
        <f>Spisak!AC106</f>
        <v>0</v>
      </c>
      <c r="R116" s="104">
        <f>Spisak!AG106</f>
        <v>7.5</v>
      </c>
      <c r="S116" s="105" t="str">
        <f>Spisak!AH106</f>
        <v>nije polagao</v>
      </c>
      <c r="T116" s="106" t="e">
        <f t="shared" si="1"/>
        <v>#NAME?</v>
      </c>
    </row>
    <row r="117" spans="1:20" ht="12.75">
      <c r="A117" s="94">
        <v>106</v>
      </c>
      <c r="B117" s="90" t="str">
        <f>Spisak!A107&amp;"/"&amp;Spisak!B107</f>
        <v>111/2018</v>
      </c>
      <c r="C117" s="95" t="str">
        <f>Spisak!C107&amp;" "&amp;Spisak!E107</f>
        <v>Rajan Perović</v>
      </c>
      <c r="D117" s="101">
        <f>Spisak!J107</f>
        <v>0</v>
      </c>
      <c r="E117" s="101">
        <f>+Spisak!K107</f>
        <v>0</v>
      </c>
      <c r="F117" s="101">
        <f>Spisak!L107</f>
        <v>0</v>
      </c>
      <c r="G117" s="102">
        <f>Spisak!M107</f>
        <v>0</v>
      </c>
      <c r="H117" s="101">
        <f>Spisak!N107</f>
        <v>0</v>
      </c>
      <c r="I117" s="101"/>
      <c r="J117" s="29"/>
      <c r="K117" s="29"/>
      <c r="L117" s="29"/>
      <c r="M117" s="29"/>
      <c r="N117" s="99">
        <f>Spisak!Y107</f>
        <v>5.5</v>
      </c>
      <c r="O117" s="100">
        <f>Spisak!Z107</f>
        <v>11.5</v>
      </c>
      <c r="P117" s="103">
        <f>Spisak!AE107</f>
        <v>8</v>
      </c>
      <c r="Q117" s="120">
        <f>Spisak!AC107</f>
        <v>0</v>
      </c>
      <c r="R117" s="104">
        <f>Spisak!AG107</f>
        <v>25</v>
      </c>
      <c r="S117" s="105" t="str">
        <f>Spisak!AH107</f>
        <v>F</v>
      </c>
      <c r="T117" s="106" t="e">
        <f t="shared" si="1"/>
        <v>#NAME?</v>
      </c>
    </row>
    <row r="118" spans="1:20" ht="12.75">
      <c r="A118" s="94">
        <v>107</v>
      </c>
      <c r="B118" s="90" t="str">
        <f>Spisak!A108&amp;"/"&amp;Spisak!B108</f>
        <v>112/2018</v>
      </c>
      <c r="C118" s="95" t="str">
        <f>Spisak!C108&amp;" "&amp;Spisak!E108</f>
        <v>Željka Bakić</v>
      </c>
      <c r="D118" s="101">
        <f>Spisak!J108</f>
        <v>1</v>
      </c>
      <c r="E118" s="101">
        <f>+Spisak!K108</f>
        <v>1</v>
      </c>
      <c r="F118" s="101">
        <f>Spisak!L108</f>
        <v>0</v>
      </c>
      <c r="G118" s="102">
        <f>Spisak!M108</f>
        <v>1</v>
      </c>
      <c r="H118" s="101">
        <f>Spisak!N108</f>
        <v>1</v>
      </c>
      <c r="I118" s="101"/>
      <c r="J118" s="29"/>
      <c r="K118" s="29"/>
      <c r="L118" s="29"/>
      <c r="M118" s="29"/>
      <c r="N118" s="99">
        <f>Spisak!Y108</f>
        <v>15.5</v>
      </c>
      <c r="O118" s="100">
        <f>Spisak!Z108</f>
        <v>7.5</v>
      </c>
      <c r="P118" s="103">
        <f>Spisak!AE108</f>
        <v>34</v>
      </c>
      <c r="Q118" s="120">
        <f>Spisak!AC108</f>
        <v>0</v>
      </c>
      <c r="R118" s="104">
        <f>Spisak!AG108</f>
        <v>61</v>
      </c>
      <c r="S118" s="105" t="str">
        <f>Spisak!AH108</f>
        <v>D</v>
      </c>
      <c r="T118" s="106" t="e">
        <f t="shared" si="1"/>
        <v>#NAME?</v>
      </c>
    </row>
    <row r="119" spans="1:20" ht="12.75">
      <c r="A119" s="94">
        <v>108</v>
      </c>
      <c r="B119" s="90" t="str">
        <f>Spisak!A109&amp;"/"&amp;Spisak!B109</f>
        <v>113/2018</v>
      </c>
      <c r="C119" s="95" t="str">
        <f>Spisak!C109&amp;" "&amp;Spisak!E109</f>
        <v>Lazar Delić</v>
      </c>
      <c r="D119" s="101">
        <f>Spisak!J109</f>
        <v>0</v>
      </c>
      <c r="E119" s="101">
        <f>+Spisak!K109</f>
        <v>0</v>
      </c>
      <c r="F119" s="101">
        <f>Spisak!L109</f>
        <v>0</v>
      </c>
      <c r="G119" s="102">
        <f>Spisak!M109</f>
        <v>0</v>
      </c>
      <c r="H119" s="101">
        <f>Spisak!N109</f>
        <v>0</v>
      </c>
      <c r="I119" s="101"/>
      <c r="J119" s="29"/>
      <c r="K119" s="29"/>
      <c r="L119" s="29"/>
      <c r="M119" s="29"/>
      <c r="N119" s="99">
        <f>Spisak!Y109</f>
        <v>2.5</v>
      </c>
      <c r="O119" s="100">
        <f>Spisak!Z109</f>
        <v>0</v>
      </c>
      <c r="P119" s="103">
        <f>Spisak!AE109</f>
        <v>0</v>
      </c>
      <c r="Q119" s="120">
        <f>Spisak!AC109</f>
        <v>0</v>
      </c>
      <c r="R119" s="104">
        <f>Spisak!AG109</f>
        <v>2.5</v>
      </c>
      <c r="S119" s="105" t="str">
        <f>Spisak!AH109</f>
        <v>F</v>
      </c>
      <c r="T119" s="106" t="e">
        <f t="shared" si="1"/>
        <v>#NAME?</v>
      </c>
    </row>
    <row r="120" spans="1:20" ht="12.75">
      <c r="A120" s="94">
        <v>109</v>
      </c>
      <c r="B120" s="90" t="str">
        <f>Spisak!A110&amp;"/"&amp;Spisak!B110</f>
        <v>114/2018</v>
      </c>
      <c r="C120" s="95" t="str">
        <f>Spisak!C110&amp;" "&amp;Spisak!E110</f>
        <v>Ivan Lerinc</v>
      </c>
      <c r="D120" s="101">
        <f>Spisak!J110</f>
        <v>1</v>
      </c>
      <c r="E120" s="101">
        <f>+Spisak!K110</f>
        <v>1</v>
      </c>
      <c r="F120" s="101">
        <f>Spisak!L110</f>
        <v>1</v>
      </c>
      <c r="G120" s="102">
        <f>Spisak!M110</f>
        <v>1</v>
      </c>
      <c r="H120" s="101">
        <f>Spisak!N110</f>
        <v>1</v>
      </c>
      <c r="I120" s="101"/>
      <c r="J120" s="29"/>
      <c r="K120" s="29"/>
      <c r="L120" s="29"/>
      <c r="M120" s="29"/>
      <c r="N120" s="99">
        <f>Spisak!Y110</f>
        <v>22.5</v>
      </c>
      <c r="O120" s="100">
        <f>Spisak!Z110</f>
        <v>19</v>
      </c>
      <c r="P120" s="103">
        <f>Spisak!AE110</f>
        <v>46</v>
      </c>
      <c r="Q120" s="120">
        <f>Spisak!AC110</f>
        <v>0</v>
      </c>
      <c r="R120" s="104">
        <f>Spisak!AG110</f>
        <v>92.5</v>
      </c>
      <c r="S120" s="105" t="str">
        <f>Spisak!AH110</f>
        <v>A</v>
      </c>
      <c r="T120" s="106" t="e">
        <f t="shared" si="1"/>
        <v>#NAME?</v>
      </c>
    </row>
    <row r="121" spans="1:20" ht="12.75">
      <c r="A121" s="94">
        <v>110</v>
      </c>
      <c r="B121" s="90" t="str">
        <f>Spisak!A111&amp;"/"&amp;Spisak!B111</f>
        <v>115/2018</v>
      </c>
      <c r="C121" s="95" t="str">
        <f>Spisak!C111&amp;" "&amp;Spisak!E111</f>
        <v>Lazar Ćetković</v>
      </c>
      <c r="D121" s="101">
        <f>Spisak!J111</f>
        <v>1</v>
      </c>
      <c r="E121" s="101">
        <f>+Spisak!K111</f>
        <v>1</v>
      </c>
      <c r="F121" s="101">
        <f>Spisak!L111</f>
        <v>1</v>
      </c>
      <c r="G121" s="102">
        <f>Spisak!M111</f>
        <v>1</v>
      </c>
      <c r="H121" s="101">
        <f>Spisak!N111</f>
        <v>1</v>
      </c>
      <c r="I121" s="101"/>
      <c r="J121" s="29"/>
      <c r="K121" s="29"/>
      <c r="L121" s="29"/>
      <c r="M121" s="29"/>
      <c r="N121" s="99">
        <f>Spisak!Y111</f>
        <v>19</v>
      </c>
      <c r="O121" s="100">
        <f>Spisak!Z111</f>
        <v>20</v>
      </c>
      <c r="P121" s="103">
        <f>Spisak!AE111</f>
        <v>36</v>
      </c>
      <c r="Q121" s="120">
        <f>Spisak!AC111</f>
        <v>0</v>
      </c>
      <c r="R121" s="104">
        <f>Spisak!AG111</f>
        <v>80</v>
      </c>
      <c r="S121" s="105" t="str">
        <f>Spisak!AH111</f>
        <v>B</v>
      </c>
      <c r="T121" s="106" t="e">
        <f t="shared" si="1"/>
        <v>#NAME?</v>
      </c>
    </row>
    <row r="122" spans="1:20" ht="12.75">
      <c r="A122" s="94">
        <v>111</v>
      </c>
      <c r="B122" s="90" t="str">
        <f>Spisak!A112&amp;"/"&amp;Spisak!B112</f>
        <v>116/2018</v>
      </c>
      <c r="C122" s="95" t="str">
        <f>Spisak!C112&amp;" "&amp;Spisak!E112</f>
        <v>Miljan Golubović</v>
      </c>
      <c r="D122" s="101">
        <f>Spisak!J112</f>
        <v>1</v>
      </c>
      <c r="E122" s="101">
        <f>+Spisak!K112</f>
        <v>0</v>
      </c>
      <c r="F122" s="101">
        <f>Spisak!L112</f>
        <v>0</v>
      </c>
      <c r="G122" s="102">
        <f>Spisak!M112</f>
        <v>1</v>
      </c>
      <c r="H122" s="101">
        <f>Spisak!N112</f>
        <v>0</v>
      </c>
      <c r="I122" s="101"/>
      <c r="J122" s="29"/>
      <c r="K122" s="29"/>
      <c r="L122" s="29"/>
      <c r="M122" s="29"/>
      <c r="N122" s="99">
        <f>Spisak!Y112</f>
        <v>6</v>
      </c>
      <c r="O122" s="100">
        <f>Spisak!Z112</f>
        <v>0</v>
      </c>
      <c r="P122" s="103">
        <f>Spisak!AE112</f>
        <v>0</v>
      </c>
      <c r="Q122" s="120">
        <f>Spisak!AC112</f>
        <v>0</v>
      </c>
      <c r="R122" s="104">
        <f>Spisak!AG112</f>
        <v>8</v>
      </c>
      <c r="S122" s="105" t="str">
        <f>Spisak!AH112</f>
        <v>F</v>
      </c>
      <c r="T122" s="106" t="e">
        <f t="shared" si="1"/>
        <v>#NAME?</v>
      </c>
    </row>
    <row r="123" spans="1:20" ht="12.75">
      <c r="A123" s="94">
        <v>112</v>
      </c>
      <c r="B123" s="90" t="str">
        <f>Spisak!A113&amp;"/"&amp;Spisak!B113</f>
        <v>117/2018</v>
      </c>
      <c r="C123" s="95" t="str">
        <f>Spisak!C113&amp;" "&amp;Spisak!E113</f>
        <v>Dragan Knežević</v>
      </c>
      <c r="D123" s="101">
        <f>Spisak!J113</f>
        <v>0</v>
      </c>
      <c r="E123" s="101">
        <f>+Spisak!K113</f>
        <v>0</v>
      </c>
      <c r="F123" s="101">
        <f>Spisak!L113</f>
        <v>0</v>
      </c>
      <c r="G123" s="102">
        <f>Spisak!M113</f>
        <v>0</v>
      </c>
      <c r="H123" s="101">
        <f>Spisak!N113</f>
        <v>0</v>
      </c>
      <c r="I123" s="101"/>
      <c r="J123" s="29"/>
      <c r="K123" s="29"/>
      <c r="L123" s="29"/>
      <c r="M123" s="29"/>
      <c r="N123" s="99">
        <f>Spisak!Y113</f>
        <v>0</v>
      </c>
      <c r="O123" s="100">
        <f>Spisak!Z113</f>
        <v>0</v>
      </c>
      <c r="P123" s="103" t="str">
        <f>Spisak!AE113</f>
        <v> </v>
      </c>
      <c r="Q123" s="120">
        <f>Spisak!AC113</f>
        <v>0</v>
      </c>
      <c r="R123" s="104">
        <f>Spisak!AG113</f>
        <v>0</v>
      </c>
      <c r="S123" s="105" t="str">
        <f>Spisak!AH113</f>
        <v>nije polagao</v>
      </c>
      <c r="T123" s="106" t="e">
        <f t="shared" si="1"/>
        <v>#NAME?</v>
      </c>
    </row>
    <row r="124" spans="1:20" ht="12.75">
      <c r="A124" s="94">
        <v>113</v>
      </c>
      <c r="B124" s="90" t="str">
        <f>Spisak!A114&amp;"/"&amp;Spisak!B114</f>
        <v>118/2018</v>
      </c>
      <c r="C124" s="95" t="str">
        <f>Spisak!C114&amp;" "&amp;Spisak!E114</f>
        <v>Kristina Smolović</v>
      </c>
      <c r="D124" s="101">
        <f>Spisak!J114</f>
        <v>1</v>
      </c>
      <c r="E124" s="101">
        <f>+Spisak!K114</f>
        <v>1</v>
      </c>
      <c r="F124" s="101">
        <f>Spisak!L114</f>
        <v>0</v>
      </c>
      <c r="G124" s="102">
        <f>Spisak!M114</f>
        <v>0</v>
      </c>
      <c r="H124" s="101">
        <f>Spisak!N114</f>
        <v>0</v>
      </c>
      <c r="I124" s="101"/>
      <c r="J124" s="29"/>
      <c r="K124" s="29"/>
      <c r="L124" s="29"/>
      <c r="M124" s="29"/>
      <c r="N124" s="99">
        <f>Spisak!Y114</f>
        <v>1</v>
      </c>
      <c r="O124" s="100">
        <f>Spisak!Z114</f>
        <v>0</v>
      </c>
      <c r="P124" s="103">
        <f>Spisak!AE114</f>
        <v>2.5</v>
      </c>
      <c r="Q124" s="120">
        <f>Spisak!AC114</f>
        <v>0</v>
      </c>
      <c r="R124" s="104">
        <f>Spisak!AG114</f>
        <v>5.5</v>
      </c>
      <c r="S124" s="105" t="str">
        <f>Spisak!AH114</f>
        <v>F</v>
      </c>
      <c r="T124" s="106" t="e">
        <f t="shared" si="1"/>
        <v>#NAME?</v>
      </c>
    </row>
    <row r="125" spans="1:20" ht="12.75">
      <c r="A125" s="94">
        <v>114</v>
      </c>
      <c r="B125" s="90" t="str">
        <f>Spisak!A115&amp;"/"&amp;Spisak!B115</f>
        <v>119/2018</v>
      </c>
      <c r="C125" s="95" t="str">
        <f>Spisak!C115&amp;" "&amp;Spisak!E115</f>
        <v>Vladan Tomašević</v>
      </c>
      <c r="D125" s="101">
        <f>Spisak!J115</f>
        <v>0</v>
      </c>
      <c r="E125" s="101">
        <f>+Spisak!K115</f>
        <v>0</v>
      </c>
      <c r="F125" s="101">
        <f>Spisak!L115</f>
        <v>0</v>
      </c>
      <c r="G125" s="102">
        <f>Spisak!M115</f>
        <v>0</v>
      </c>
      <c r="H125" s="101">
        <f>Spisak!N115</f>
        <v>0</v>
      </c>
      <c r="I125" s="101"/>
      <c r="J125" s="29"/>
      <c r="K125" s="29"/>
      <c r="L125" s="29"/>
      <c r="M125" s="29"/>
      <c r="N125" s="99">
        <f>Spisak!Y115</f>
        <v>12.5</v>
      </c>
      <c r="O125" s="100">
        <f>Spisak!Z115</f>
        <v>4.5</v>
      </c>
      <c r="P125" s="103">
        <f>Spisak!AE115</f>
        <v>33</v>
      </c>
      <c r="Q125" s="120">
        <f>Spisak!AC115</f>
        <v>0</v>
      </c>
      <c r="R125" s="104">
        <f>Spisak!AG115</f>
        <v>50</v>
      </c>
      <c r="S125" s="105" t="str">
        <f>Spisak!AH115</f>
        <v>E</v>
      </c>
      <c r="T125" s="106" t="e">
        <f t="shared" si="1"/>
        <v>#NAME?</v>
      </c>
    </row>
    <row r="126" spans="1:20" ht="12.75">
      <c r="A126" s="94">
        <v>115</v>
      </c>
      <c r="B126" s="90" t="str">
        <f>Spisak!A116&amp;"/"&amp;Spisak!B116</f>
        <v>120/2018</v>
      </c>
      <c r="C126" s="95" t="str">
        <f>Spisak!C116&amp;" "&amp;Spisak!E116</f>
        <v>Miroje Stanić</v>
      </c>
      <c r="D126" s="101">
        <f>Spisak!J116</f>
        <v>1</v>
      </c>
      <c r="E126" s="101">
        <f>+Spisak!K116</f>
        <v>1</v>
      </c>
      <c r="F126" s="101">
        <f>Spisak!L116</f>
        <v>1</v>
      </c>
      <c r="G126" s="102">
        <f>Spisak!M116</f>
        <v>1</v>
      </c>
      <c r="H126" s="101">
        <f>Spisak!N116</f>
        <v>1</v>
      </c>
      <c r="I126" s="101"/>
      <c r="J126" s="29"/>
      <c r="K126" s="29"/>
      <c r="L126" s="29"/>
      <c r="M126" s="29"/>
      <c r="N126" s="99">
        <f>Spisak!Y116</f>
        <v>16.5</v>
      </c>
      <c r="O126" s="100">
        <f>Spisak!Z116</f>
        <v>14.5</v>
      </c>
      <c r="P126" s="103">
        <f>Spisak!AE116</f>
        <v>34</v>
      </c>
      <c r="Q126" s="120">
        <f>Spisak!AC116</f>
        <v>0</v>
      </c>
      <c r="R126" s="104">
        <f>Spisak!AG116</f>
        <v>70</v>
      </c>
      <c r="S126" s="105" t="str">
        <f>Spisak!AH116</f>
        <v>C</v>
      </c>
      <c r="T126" s="106" t="e">
        <f t="shared" si="1"/>
        <v>#NAME?</v>
      </c>
    </row>
    <row r="127" spans="1:20" ht="12.75">
      <c r="A127" s="94">
        <v>116</v>
      </c>
      <c r="B127" s="90" t="str">
        <f>Spisak!A117&amp;"/"&amp;Spisak!B117</f>
        <v>121/2018</v>
      </c>
      <c r="C127" s="95" t="str">
        <f>Spisak!C117&amp;" "&amp;Spisak!E117</f>
        <v>Dragoljub Vujičić</v>
      </c>
      <c r="D127" s="101">
        <f>Spisak!J117</f>
        <v>1</v>
      </c>
      <c r="E127" s="101">
        <f>+Spisak!K117</f>
        <v>1</v>
      </c>
      <c r="F127" s="101">
        <f>Spisak!L117</f>
        <v>1</v>
      </c>
      <c r="G127" s="102">
        <f>Spisak!M117</f>
        <v>1</v>
      </c>
      <c r="H127" s="101">
        <f>Spisak!N117</f>
        <v>1</v>
      </c>
      <c r="I127" s="101"/>
      <c r="J127" s="29"/>
      <c r="K127" s="29"/>
      <c r="L127" s="29"/>
      <c r="M127" s="29"/>
      <c r="N127" s="99">
        <f>Spisak!Y117</f>
        <v>13</v>
      </c>
      <c r="O127" s="100">
        <f>Spisak!Z117</f>
        <v>20.5</v>
      </c>
      <c r="P127" s="103">
        <f>Spisak!AE117</f>
        <v>41.5</v>
      </c>
      <c r="Q127" s="120">
        <f>Spisak!AC117</f>
        <v>0</v>
      </c>
      <c r="R127" s="104">
        <f>Spisak!AG117</f>
        <v>80</v>
      </c>
      <c r="S127" s="105" t="str">
        <f>Spisak!AH117</f>
        <v>B</v>
      </c>
      <c r="T127" s="106" t="e">
        <f t="shared" si="1"/>
        <v>#NAME?</v>
      </c>
    </row>
    <row r="128" spans="1:20" ht="12.75">
      <c r="A128" s="94">
        <v>117</v>
      </c>
      <c r="B128" s="90" t="str">
        <f>Spisak!A118&amp;"/"&amp;Spisak!B118</f>
        <v>122/2018</v>
      </c>
      <c r="C128" s="95" t="str">
        <f>Spisak!C118&amp;" "&amp;Spisak!E118</f>
        <v>Božana Klikovac</v>
      </c>
      <c r="D128" s="101">
        <f>Spisak!J118</f>
        <v>0</v>
      </c>
      <c r="E128" s="101">
        <f>+Spisak!K118</f>
        <v>0</v>
      </c>
      <c r="F128" s="101">
        <f>Spisak!L118</f>
        <v>0</v>
      </c>
      <c r="G128" s="102">
        <f>Spisak!M118</f>
        <v>0</v>
      </c>
      <c r="H128" s="101">
        <f>Spisak!N118</f>
        <v>0</v>
      </c>
      <c r="I128" s="101"/>
      <c r="J128" s="29"/>
      <c r="K128" s="29"/>
      <c r="L128" s="29"/>
      <c r="M128" s="29"/>
      <c r="N128" s="99">
        <f>Spisak!Y118</f>
        <v>0</v>
      </c>
      <c r="O128" s="100">
        <f>Spisak!Z118</f>
        <v>0</v>
      </c>
      <c r="P128" s="103" t="str">
        <f>Spisak!AE118</f>
        <v> </v>
      </c>
      <c r="Q128" s="120">
        <f>Spisak!AC118</f>
        <v>0</v>
      </c>
      <c r="R128" s="104">
        <f>Spisak!AG118</f>
        <v>0</v>
      </c>
      <c r="S128" s="105" t="str">
        <f>Spisak!AH118</f>
        <v>nije polagao</v>
      </c>
      <c r="T128" s="106" t="e">
        <f t="shared" si="1"/>
        <v>#NAME?</v>
      </c>
    </row>
    <row r="129" spans="1:20" ht="12.75">
      <c r="A129" s="94">
        <v>118</v>
      </c>
      <c r="B129" s="90" t="str">
        <f>Spisak!A119&amp;"/"&amp;Spisak!B119</f>
        <v>123/2018</v>
      </c>
      <c r="C129" s="95" t="str">
        <f>Spisak!C119&amp;" "&amp;Spisak!E119</f>
        <v>Anđela Đurišić</v>
      </c>
      <c r="D129" s="101">
        <f>Spisak!J119</f>
        <v>1</v>
      </c>
      <c r="E129" s="101">
        <f>+Spisak!K119</f>
        <v>1</v>
      </c>
      <c r="F129" s="101">
        <f>Spisak!L119</f>
        <v>1</v>
      </c>
      <c r="G129" s="102">
        <f>Spisak!M119</f>
        <v>1</v>
      </c>
      <c r="H129" s="101">
        <f>Spisak!N119</f>
        <v>1</v>
      </c>
      <c r="I129" s="101"/>
      <c r="J129" s="29"/>
      <c r="K129" s="29"/>
      <c r="L129" s="29"/>
      <c r="M129" s="29"/>
      <c r="N129" s="99">
        <f>Spisak!Y119</f>
        <v>16.5</v>
      </c>
      <c r="O129" s="100">
        <f>Spisak!Z119</f>
        <v>16.5</v>
      </c>
      <c r="P129" s="103">
        <f>Spisak!AE119</f>
        <v>27</v>
      </c>
      <c r="Q129" s="120">
        <f>Spisak!AC119</f>
        <v>0</v>
      </c>
      <c r="R129" s="104">
        <f>Spisak!AG119</f>
        <v>65</v>
      </c>
      <c r="S129" s="105" t="str">
        <f>Spisak!AH119</f>
        <v>D</v>
      </c>
      <c r="T129" s="106" t="e">
        <f t="shared" si="1"/>
        <v>#NAME?</v>
      </c>
    </row>
    <row r="130" spans="1:20" ht="12.75">
      <c r="A130" s="94">
        <v>119</v>
      </c>
      <c r="B130" s="90" t="str">
        <f>Spisak!A120&amp;"/"&amp;Spisak!B120</f>
        <v>124/2018</v>
      </c>
      <c r="C130" s="95" t="str">
        <f>Spisak!C120&amp;" "&amp;Spisak!E120</f>
        <v>Zerina Bogućanin</v>
      </c>
      <c r="D130" s="101">
        <f>Spisak!J120</f>
        <v>1</v>
      </c>
      <c r="E130" s="101">
        <f>+Spisak!K120</f>
        <v>0</v>
      </c>
      <c r="F130" s="101">
        <f>Spisak!L120</f>
        <v>0</v>
      </c>
      <c r="G130" s="102">
        <f>Spisak!M120</f>
        <v>1</v>
      </c>
      <c r="H130" s="101">
        <f>Spisak!N120</f>
        <v>0</v>
      </c>
      <c r="I130" s="101"/>
      <c r="J130" s="29"/>
      <c r="K130" s="29"/>
      <c r="L130" s="29"/>
      <c r="M130" s="29"/>
      <c r="N130" s="99">
        <f>Spisak!Y120</f>
        <v>10.5</v>
      </c>
      <c r="O130" s="100">
        <f>Spisak!Z120</f>
        <v>9</v>
      </c>
      <c r="P130" s="103" t="str">
        <f>Spisak!AE120</f>
        <v> </v>
      </c>
      <c r="Q130" s="120">
        <f>Spisak!AC120</f>
        <v>0</v>
      </c>
      <c r="R130" s="104">
        <f>Spisak!AG120</f>
        <v>21.5</v>
      </c>
      <c r="S130" s="105" t="str">
        <f>Spisak!AH120</f>
        <v>nije polagao</v>
      </c>
      <c r="T130" s="106" t="e">
        <f t="shared" si="1"/>
        <v>#NAME?</v>
      </c>
    </row>
    <row r="131" spans="1:20" ht="12.75">
      <c r="A131" s="94">
        <v>120</v>
      </c>
      <c r="B131" s="90" t="str">
        <f>Spisak!A121&amp;"/"&amp;Spisak!B121</f>
        <v>125/2018</v>
      </c>
      <c r="C131" s="95" t="str">
        <f>Spisak!C121&amp;" "&amp;Spisak!E121</f>
        <v>Bogdan Mijušković</v>
      </c>
      <c r="D131" s="101">
        <f>Spisak!J121</f>
        <v>0</v>
      </c>
      <c r="E131" s="101">
        <f>+Spisak!K121</f>
        <v>0</v>
      </c>
      <c r="F131" s="101">
        <f>Spisak!L121</f>
        <v>1</v>
      </c>
      <c r="G131" s="102">
        <f>Spisak!M121</f>
        <v>1</v>
      </c>
      <c r="H131" s="101">
        <f>Spisak!N121</f>
        <v>0</v>
      </c>
      <c r="I131" s="101"/>
      <c r="J131" s="29"/>
      <c r="K131" s="29"/>
      <c r="L131" s="29"/>
      <c r="M131" s="29"/>
      <c r="N131" s="99">
        <f>Spisak!Y121</f>
        <v>1.5</v>
      </c>
      <c r="O131" s="100">
        <f>Spisak!Z121</f>
        <v>18</v>
      </c>
      <c r="P131" s="103" t="str">
        <f>Spisak!AE121</f>
        <v> </v>
      </c>
      <c r="Q131" s="120">
        <f>Spisak!AC121</f>
        <v>0</v>
      </c>
      <c r="R131" s="104">
        <f>Spisak!AG121</f>
        <v>21.5</v>
      </c>
      <c r="S131" s="105" t="str">
        <f>Spisak!AH121</f>
        <v>nije polagao</v>
      </c>
      <c r="T131" s="106" t="e">
        <f t="shared" si="1"/>
        <v>#NAME?</v>
      </c>
    </row>
    <row r="132" spans="1:20" ht="12.75">
      <c r="A132" s="94">
        <v>121</v>
      </c>
      <c r="B132" s="90" t="str">
        <f>Spisak!A122&amp;"/"&amp;Spisak!B122</f>
        <v>126/2018</v>
      </c>
      <c r="C132" s="95" t="str">
        <f>Spisak!C122&amp;" "&amp;Spisak!E122</f>
        <v>Vuk Bubanja</v>
      </c>
      <c r="D132" s="101">
        <f>Spisak!J122</f>
        <v>0</v>
      </c>
      <c r="E132" s="101">
        <f>+Spisak!K122</f>
        <v>0</v>
      </c>
      <c r="F132" s="101">
        <f>Spisak!L122</f>
        <v>0</v>
      </c>
      <c r="G132" s="102">
        <f>Spisak!M122</f>
        <v>0</v>
      </c>
      <c r="H132" s="101">
        <f>Spisak!N122</f>
        <v>0</v>
      </c>
      <c r="I132" s="101"/>
      <c r="J132" s="29"/>
      <c r="K132" s="29"/>
      <c r="L132" s="29"/>
      <c r="M132" s="29"/>
      <c r="N132" s="99">
        <f>Spisak!Y122</f>
        <v>0</v>
      </c>
      <c r="O132" s="100">
        <f>Spisak!Z122</f>
        <v>0</v>
      </c>
      <c r="P132" s="103" t="str">
        <f>Spisak!AE122</f>
        <v> </v>
      </c>
      <c r="Q132" s="120">
        <f>Spisak!AC122</f>
        <v>0</v>
      </c>
      <c r="R132" s="104">
        <f>Spisak!AG122</f>
        <v>0</v>
      </c>
      <c r="S132" s="105" t="str">
        <f>Spisak!AH122</f>
        <v>nije polagao</v>
      </c>
      <c r="T132" s="106" t="e">
        <f t="shared" si="1"/>
        <v>#NAME?</v>
      </c>
    </row>
    <row r="133" spans="1:20" ht="12.75">
      <c r="A133" s="94">
        <v>122</v>
      </c>
      <c r="B133" s="90" t="str">
        <f>Spisak!A123&amp;"/"&amp;Spisak!B123</f>
        <v>127/2018</v>
      </c>
      <c r="C133" s="95" t="str">
        <f>Spisak!C123&amp;" "&amp;Spisak!E123</f>
        <v>Nikola Živković</v>
      </c>
      <c r="D133" s="101">
        <f>Spisak!J123</f>
        <v>1</v>
      </c>
      <c r="E133" s="101">
        <f>+Spisak!K123</f>
        <v>1</v>
      </c>
      <c r="F133" s="101">
        <f>Spisak!L123</f>
        <v>1</v>
      </c>
      <c r="G133" s="102">
        <f>Spisak!M123</f>
        <v>1</v>
      </c>
      <c r="H133" s="101">
        <f>Spisak!N123</f>
        <v>1</v>
      </c>
      <c r="I133" s="101"/>
      <c r="J133" s="29"/>
      <c r="K133" s="29"/>
      <c r="L133" s="29"/>
      <c r="M133" s="29"/>
      <c r="N133" s="99">
        <f>Spisak!Y123</f>
        <v>19</v>
      </c>
      <c r="O133" s="100">
        <f>Spisak!Z123</f>
        <v>15.5</v>
      </c>
      <c r="P133" s="103">
        <f>Spisak!AE123</f>
        <v>38</v>
      </c>
      <c r="Q133" s="120">
        <f>Spisak!AC123</f>
        <v>0</v>
      </c>
      <c r="R133" s="104">
        <f>Spisak!AG123</f>
        <v>77.5</v>
      </c>
      <c r="S133" s="105" t="str">
        <f>Spisak!AH123</f>
        <v>C</v>
      </c>
      <c r="T133" s="106" t="e">
        <f t="shared" si="1"/>
        <v>#NAME?</v>
      </c>
    </row>
    <row r="134" spans="1:20" ht="12.75">
      <c r="A134" s="94">
        <v>123</v>
      </c>
      <c r="B134" s="90" t="str">
        <f>Spisak!A124&amp;"/"&amp;Spisak!B124</f>
        <v>128/2018</v>
      </c>
      <c r="C134" s="95" t="str">
        <f>Spisak!C124&amp;" "&amp;Spisak!E124</f>
        <v>Danilo Ćupić</v>
      </c>
      <c r="D134" s="101">
        <f>Spisak!J124</f>
        <v>0</v>
      </c>
      <c r="E134" s="101">
        <f>+Spisak!K124</f>
        <v>1</v>
      </c>
      <c r="F134" s="101">
        <f>Spisak!L124</f>
        <v>1</v>
      </c>
      <c r="G134" s="102">
        <f>Spisak!M124</f>
        <v>0</v>
      </c>
      <c r="H134" s="101">
        <f>Spisak!N124</f>
        <v>0</v>
      </c>
      <c r="I134" s="101"/>
      <c r="J134" s="29"/>
      <c r="K134" s="29"/>
      <c r="L134" s="29"/>
      <c r="M134" s="29"/>
      <c r="N134" s="99">
        <f>Spisak!Y124</f>
        <v>0</v>
      </c>
      <c r="O134" s="100">
        <f>Spisak!Z124</f>
        <v>2</v>
      </c>
      <c r="P134" s="103" t="str">
        <f>Spisak!AE124</f>
        <v> </v>
      </c>
      <c r="Q134" s="120">
        <f>Spisak!AC124</f>
        <v>0</v>
      </c>
      <c r="R134" s="104">
        <f>Spisak!AG124</f>
        <v>4</v>
      </c>
      <c r="S134" s="105" t="str">
        <f>Spisak!AH124</f>
        <v>nije polagao</v>
      </c>
      <c r="T134" s="106" t="e">
        <f t="shared" si="1"/>
        <v>#NAME?</v>
      </c>
    </row>
    <row r="135" spans="1:20" ht="12.75">
      <c r="A135" s="94">
        <v>124</v>
      </c>
      <c r="B135" s="90" t="str">
        <f>Spisak!A125&amp;"/"&amp;Spisak!B125</f>
        <v>129/2018</v>
      </c>
      <c r="C135" s="95" t="str">
        <f>Spisak!C125&amp;" "&amp;Spisak!E125</f>
        <v>Luka Globarević</v>
      </c>
      <c r="D135" s="101">
        <f>Spisak!J125</f>
        <v>0</v>
      </c>
      <c r="E135" s="101">
        <f>+Spisak!K125</f>
        <v>0</v>
      </c>
      <c r="F135" s="101">
        <f>Spisak!L125</f>
        <v>0</v>
      </c>
      <c r="G135" s="102">
        <f>Spisak!M125</f>
        <v>0</v>
      </c>
      <c r="H135" s="101">
        <f>Spisak!N125</f>
        <v>0</v>
      </c>
      <c r="I135" s="101"/>
      <c r="J135" s="29"/>
      <c r="K135" s="29"/>
      <c r="L135" s="29"/>
      <c r="M135" s="29"/>
      <c r="N135" s="99">
        <f>Spisak!Y125</f>
        <v>0</v>
      </c>
      <c r="O135" s="100">
        <f>Spisak!Z125</f>
        <v>0</v>
      </c>
      <c r="P135" s="103" t="str">
        <f>Spisak!AE125</f>
        <v> </v>
      </c>
      <c r="Q135" s="120">
        <f>Spisak!AC125</f>
        <v>0</v>
      </c>
      <c r="R135" s="104">
        <f>Spisak!AG125</f>
        <v>0</v>
      </c>
      <c r="S135" s="105" t="str">
        <f>Spisak!AH125</f>
        <v>nije polagao</v>
      </c>
      <c r="T135" s="106" t="e">
        <f t="shared" si="1"/>
        <v>#NAME?</v>
      </c>
    </row>
    <row r="136" spans="1:20" ht="12.75">
      <c r="A136" s="94">
        <v>125</v>
      </c>
      <c r="B136" s="90" t="str">
        <f>Spisak!A126&amp;"/"&amp;Spisak!B126</f>
        <v>130/2018</v>
      </c>
      <c r="C136" s="95" t="str">
        <f>Spisak!C126&amp;" "&amp;Spisak!E126</f>
        <v>Marjan Bilafer</v>
      </c>
      <c r="D136" s="101">
        <f>Spisak!J126</f>
        <v>1</v>
      </c>
      <c r="E136" s="101">
        <f>+Spisak!K126</f>
        <v>1</v>
      </c>
      <c r="F136" s="101">
        <f>Spisak!L126</f>
        <v>1</v>
      </c>
      <c r="G136" s="102">
        <f>Spisak!M126</f>
        <v>1</v>
      </c>
      <c r="H136" s="101">
        <f>Spisak!N126</f>
        <v>1</v>
      </c>
      <c r="I136" s="101"/>
      <c r="J136" s="29"/>
      <c r="K136" s="29"/>
      <c r="L136" s="29"/>
      <c r="M136" s="29"/>
      <c r="N136" s="99">
        <f>Spisak!Y126</f>
        <v>14</v>
      </c>
      <c r="O136" s="100">
        <f>Spisak!Z126</f>
        <v>19</v>
      </c>
      <c r="P136" s="103">
        <f>Spisak!AE126</f>
        <v>46</v>
      </c>
      <c r="Q136" s="120">
        <f>Spisak!AC126</f>
        <v>0</v>
      </c>
      <c r="R136" s="104">
        <f>Spisak!AG126</f>
        <v>84</v>
      </c>
      <c r="S136" s="105" t="str">
        <f>Spisak!AH126</f>
        <v>B</v>
      </c>
      <c r="T136" s="106" t="e">
        <f t="shared" si="1"/>
        <v>#NAME?</v>
      </c>
    </row>
    <row r="137" spans="1:20" ht="12.75">
      <c r="A137" s="94">
        <v>126</v>
      </c>
      <c r="B137" s="90" t="str">
        <f>Spisak!A127&amp;"/"&amp;Spisak!B127</f>
        <v>131/2018</v>
      </c>
      <c r="C137" s="95" t="str">
        <f>Spisak!C127&amp;" "&amp;Spisak!E127</f>
        <v>Dušan Popović</v>
      </c>
      <c r="D137" s="101">
        <f>Spisak!J127</f>
        <v>0</v>
      </c>
      <c r="E137" s="101">
        <f>+Spisak!K127</f>
        <v>1</v>
      </c>
      <c r="F137" s="101">
        <f>Spisak!L127</f>
        <v>0</v>
      </c>
      <c r="G137" s="102">
        <f>Spisak!M127</f>
        <v>0</v>
      </c>
      <c r="H137" s="101">
        <f>Spisak!N127</f>
        <v>0</v>
      </c>
      <c r="I137" s="101"/>
      <c r="J137" s="29"/>
      <c r="K137" s="29"/>
      <c r="L137" s="29"/>
      <c r="M137" s="29"/>
      <c r="N137" s="99">
        <f>Spisak!Y127</f>
        <v>11</v>
      </c>
      <c r="O137" s="100">
        <f>Spisak!Z127</f>
        <v>2.5</v>
      </c>
      <c r="P137" s="103">
        <f>Spisak!AE127</f>
        <v>0</v>
      </c>
      <c r="Q137" s="120">
        <f>Spisak!AC127</f>
        <v>0</v>
      </c>
      <c r="R137" s="104">
        <f>Spisak!AG127</f>
        <v>14.5</v>
      </c>
      <c r="S137" s="105" t="str">
        <f>Spisak!AH127</f>
        <v>F</v>
      </c>
      <c r="T137" s="106" t="e">
        <f t="shared" si="1"/>
        <v>#NAME?</v>
      </c>
    </row>
    <row r="138" spans="1:20" ht="12.75">
      <c r="A138" s="94">
        <v>127</v>
      </c>
      <c r="B138" s="90" t="str">
        <f>Spisak!A128&amp;"/"&amp;Spisak!B128</f>
        <v>13/2017</v>
      </c>
      <c r="C138" s="95" t="str">
        <f>Spisak!C128&amp;" "&amp;Spisak!E128</f>
        <v>Antonije Golubović</v>
      </c>
      <c r="D138" s="101">
        <f>Spisak!J128</f>
        <v>0</v>
      </c>
      <c r="E138" s="101">
        <f>+Spisak!K128</f>
        <v>0</v>
      </c>
      <c r="F138" s="101">
        <f>Spisak!L128</f>
        <v>0</v>
      </c>
      <c r="G138" s="102">
        <f>Spisak!M128</f>
        <v>0</v>
      </c>
      <c r="H138" s="101">
        <f>Spisak!N128</f>
        <v>1</v>
      </c>
      <c r="I138" s="101"/>
      <c r="J138" s="29"/>
      <c r="K138" s="29"/>
      <c r="L138" s="29"/>
      <c r="M138" s="29"/>
      <c r="N138" s="99">
        <f>Spisak!Y128</f>
        <v>0</v>
      </c>
      <c r="O138" s="100">
        <f>Spisak!Z128</f>
        <v>0</v>
      </c>
      <c r="P138" s="103">
        <f>Spisak!AE128</f>
        <v>0</v>
      </c>
      <c r="Q138" s="120">
        <f>Spisak!AC128</f>
        <v>0</v>
      </c>
      <c r="R138" s="104">
        <f>Spisak!AG128</f>
        <v>1</v>
      </c>
      <c r="S138" s="105" t="str">
        <f>Spisak!AH128</f>
        <v>F</v>
      </c>
      <c r="T138" s="106" t="e">
        <f t="shared" si="1"/>
        <v>#NAME?</v>
      </c>
    </row>
    <row r="139" spans="1:20" ht="12.75">
      <c r="A139" s="94">
        <v>128</v>
      </c>
      <c r="B139" s="90" t="str">
        <f>Spisak!A129&amp;"/"&amp;Spisak!B129</f>
        <v>36/2017</v>
      </c>
      <c r="C139" s="95" t="str">
        <f>Spisak!C129&amp;" "&amp;Spisak!E129</f>
        <v>Veselin Jokanović</v>
      </c>
      <c r="D139" s="101">
        <f>Spisak!J129</f>
        <v>0</v>
      </c>
      <c r="E139" s="101">
        <f>+Spisak!K129</f>
        <v>0</v>
      </c>
      <c r="F139" s="101">
        <f>Spisak!L129</f>
        <v>0</v>
      </c>
      <c r="G139" s="102">
        <f>Spisak!M129</f>
        <v>0</v>
      </c>
      <c r="H139" s="101">
        <f>Spisak!N129</f>
        <v>0</v>
      </c>
      <c r="I139" s="101"/>
      <c r="J139" s="29"/>
      <c r="K139" s="29"/>
      <c r="L139" s="29"/>
      <c r="M139" s="29"/>
      <c r="N139" s="99">
        <f>Spisak!Y129</f>
        <v>0</v>
      </c>
      <c r="O139" s="100">
        <f>Spisak!Z129</f>
        <v>0</v>
      </c>
      <c r="P139" s="103" t="str">
        <f>Spisak!AE129</f>
        <v> </v>
      </c>
      <c r="Q139" s="120">
        <f>Spisak!AC129</f>
        <v>0</v>
      </c>
      <c r="R139" s="104">
        <f>Spisak!AG129</f>
        <v>0</v>
      </c>
      <c r="S139" s="105" t="str">
        <f>Spisak!AH129</f>
        <v>nije polagao</v>
      </c>
      <c r="T139" s="106" t="e">
        <f t="shared" si="1"/>
        <v>#NAME?</v>
      </c>
    </row>
    <row r="140" spans="1:20" ht="12.75">
      <c r="A140" s="94">
        <v>129</v>
      </c>
      <c r="B140" s="90" t="str">
        <f>Spisak!A130&amp;"/"&amp;Spisak!B130</f>
        <v>37/2017</v>
      </c>
      <c r="C140" s="95" t="str">
        <f>Spisak!C130&amp;" "&amp;Spisak!E130</f>
        <v>Mihailo Jevrić</v>
      </c>
      <c r="D140" s="101">
        <f>Spisak!J130</f>
        <v>0</v>
      </c>
      <c r="E140" s="101">
        <f>+Spisak!K130</f>
        <v>0</v>
      </c>
      <c r="F140" s="101">
        <f>Spisak!L130</f>
        <v>0</v>
      </c>
      <c r="G140" s="102">
        <f>Spisak!M130</f>
        <v>0</v>
      </c>
      <c r="H140" s="101">
        <f>Spisak!N130</f>
        <v>0</v>
      </c>
      <c r="I140" s="101"/>
      <c r="J140" s="29"/>
      <c r="K140" s="29"/>
      <c r="L140" s="29"/>
      <c r="M140" s="29"/>
      <c r="N140" s="99">
        <f>Spisak!Y130</f>
        <v>8.5</v>
      </c>
      <c r="O140" s="100">
        <f>Spisak!Z130</f>
        <v>0</v>
      </c>
      <c r="P140" s="103" t="str">
        <f>Spisak!AE130</f>
        <v> </v>
      </c>
      <c r="Q140" s="120">
        <f>Spisak!AC130</f>
        <v>0</v>
      </c>
      <c r="R140" s="104">
        <f>Spisak!AG130</f>
        <v>8.5</v>
      </c>
      <c r="S140" s="105" t="str">
        <f>Spisak!AH130</f>
        <v>nije polagao</v>
      </c>
      <c r="T140" s="106" t="e">
        <f t="shared" si="1"/>
        <v>#NAME?</v>
      </c>
    </row>
    <row r="141" spans="1:20" ht="12.75">
      <c r="A141" s="94">
        <v>130</v>
      </c>
      <c r="B141" s="90" t="str">
        <f>Spisak!A131&amp;"/"&amp;Spisak!B131</f>
        <v>68/2017</v>
      </c>
      <c r="C141" s="95" t="str">
        <f>Spisak!C131&amp;" "&amp;Spisak!E131</f>
        <v>Nebojša Pejović</v>
      </c>
      <c r="D141" s="101">
        <f>Spisak!J131</f>
        <v>0</v>
      </c>
      <c r="E141" s="101">
        <f>+Spisak!K131</f>
        <v>0</v>
      </c>
      <c r="F141" s="101">
        <f>Spisak!L131</f>
        <v>0</v>
      </c>
      <c r="G141" s="102">
        <f>Spisak!M131</f>
        <v>0</v>
      </c>
      <c r="H141" s="101">
        <f>Spisak!N131</f>
        <v>0</v>
      </c>
      <c r="I141" s="101"/>
      <c r="J141" s="29"/>
      <c r="K141" s="29"/>
      <c r="L141" s="29"/>
      <c r="M141" s="29"/>
      <c r="N141" s="99">
        <f>Spisak!Y131</f>
        <v>0</v>
      </c>
      <c r="O141" s="100">
        <f>Spisak!Z131</f>
        <v>0</v>
      </c>
      <c r="P141" s="103" t="str">
        <f>Spisak!AE131</f>
        <v> </v>
      </c>
      <c r="Q141" s="120">
        <f>Spisak!AC131</f>
        <v>0</v>
      </c>
      <c r="R141" s="104">
        <f>Spisak!AG131</f>
        <v>0</v>
      </c>
      <c r="S141" s="105" t="str">
        <f>Spisak!AH131</f>
        <v>nije polagao</v>
      </c>
      <c r="T141" s="106" t="e">
        <f aca="true" t="shared" si="2" ref="T141:T153">ocjenaslovima(S141)</f>
        <v>#NAME?</v>
      </c>
    </row>
    <row r="142" spans="1:20" ht="12.75">
      <c r="A142" s="94">
        <v>131</v>
      </c>
      <c r="B142" s="90" t="str">
        <f>Spisak!A132&amp;"/"&amp;Spisak!B132</f>
        <v>71/2017</v>
      </c>
      <c r="C142" s="95" t="str">
        <f>Spisak!C132&amp;" "&amp;Spisak!E132</f>
        <v>Miloš Joksimović</v>
      </c>
      <c r="D142" s="101">
        <f>Spisak!J132</f>
        <v>0</v>
      </c>
      <c r="E142" s="101">
        <f>+Spisak!K132</f>
        <v>0</v>
      </c>
      <c r="F142" s="101">
        <f>Spisak!L132</f>
        <v>0</v>
      </c>
      <c r="G142" s="102">
        <f>Spisak!M132</f>
        <v>0</v>
      </c>
      <c r="H142" s="101">
        <f>Spisak!N132</f>
        <v>0</v>
      </c>
      <c r="I142" s="101"/>
      <c r="J142" s="29"/>
      <c r="K142" s="29"/>
      <c r="L142" s="29"/>
      <c r="M142" s="29"/>
      <c r="N142" s="99">
        <f>Spisak!Y132</f>
        <v>0</v>
      </c>
      <c r="O142" s="100">
        <f>Spisak!Z132</f>
        <v>0</v>
      </c>
      <c r="P142" s="103" t="str">
        <f>Spisak!AE132</f>
        <v> </v>
      </c>
      <c r="Q142" s="120">
        <f>Spisak!AC132</f>
        <v>0</v>
      </c>
      <c r="R142" s="104">
        <f>Spisak!AG132</f>
        <v>0</v>
      </c>
      <c r="S142" s="105" t="str">
        <f>Spisak!AH132</f>
        <v>nije polagao</v>
      </c>
      <c r="T142" s="106" t="e">
        <f t="shared" si="2"/>
        <v>#NAME?</v>
      </c>
    </row>
    <row r="143" spans="1:20" ht="12.75">
      <c r="A143" s="94">
        <v>132</v>
      </c>
      <c r="B143" s="90" t="str">
        <f>Spisak!A133&amp;"/"&amp;Spisak!B133</f>
        <v>78/2017</v>
      </c>
      <c r="C143" s="95" t="str">
        <f>Spisak!C133&amp;" "&amp;Spisak!E133</f>
        <v>Mladen Marković</v>
      </c>
      <c r="D143" s="101">
        <f>Spisak!J133</f>
        <v>0</v>
      </c>
      <c r="E143" s="101">
        <f>+Spisak!K133</f>
        <v>1</v>
      </c>
      <c r="F143" s="101">
        <f>Spisak!L133</f>
        <v>0</v>
      </c>
      <c r="G143" s="102">
        <f>Spisak!M133</f>
        <v>0</v>
      </c>
      <c r="H143" s="101">
        <f>Spisak!N133</f>
        <v>0</v>
      </c>
      <c r="I143" s="101"/>
      <c r="J143" s="29"/>
      <c r="K143" s="29"/>
      <c r="L143" s="29"/>
      <c r="M143" s="29"/>
      <c r="N143" s="99">
        <f>Spisak!Y133</f>
        <v>21</v>
      </c>
      <c r="O143" s="100">
        <f>Spisak!Z133</f>
        <v>0</v>
      </c>
      <c r="P143" s="103">
        <f>Spisak!AE133</f>
        <v>38.5</v>
      </c>
      <c r="Q143" s="120">
        <f>Spisak!AC133</f>
        <v>0</v>
      </c>
      <c r="R143" s="104">
        <f>Spisak!AG133</f>
        <v>60.5</v>
      </c>
      <c r="S143" s="105" t="str">
        <f>Spisak!AH133</f>
        <v>D</v>
      </c>
      <c r="T143" s="106" t="e">
        <f t="shared" si="2"/>
        <v>#NAME?</v>
      </c>
    </row>
    <row r="144" spans="1:20" ht="12.75">
      <c r="A144" s="94">
        <v>133</v>
      </c>
      <c r="B144" s="90" t="str">
        <f>Spisak!A134&amp;"/"&amp;Spisak!B134</f>
        <v>90/2017</v>
      </c>
      <c r="C144" s="95" t="str">
        <f>Spisak!C134&amp;" "&amp;Spisak!E134</f>
        <v>Stefan Milošević</v>
      </c>
      <c r="D144" s="101">
        <f>Spisak!J134</f>
        <v>1</v>
      </c>
      <c r="E144" s="101">
        <f>+Spisak!K134</f>
        <v>0</v>
      </c>
      <c r="F144" s="101">
        <f>Spisak!L134</f>
        <v>0</v>
      </c>
      <c r="G144" s="102">
        <f>Spisak!M134</f>
        <v>0</v>
      </c>
      <c r="H144" s="101">
        <f>Spisak!N134</f>
        <v>0</v>
      </c>
      <c r="I144" s="101"/>
      <c r="J144" s="29"/>
      <c r="K144" s="29"/>
      <c r="L144" s="29"/>
      <c r="M144" s="29"/>
      <c r="N144" s="99">
        <f>Spisak!Y134</f>
        <v>9.5</v>
      </c>
      <c r="O144" s="100">
        <f>Spisak!Z134</f>
        <v>0</v>
      </c>
      <c r="P144" s="103" t="str">
        <f>Spisak!AE134</f>
        <v> </v>
      </c>
      <c r="Q144" s="120">
        <f>Spisak!AC134</f>
        <v>0</v>
      </c>
      <c r="R144" s="104">
        <f>Spisak!AG134</f>
        <v>10.5</v>
      </c>
      <c r="S144" s="105" t="str">
        <f>Spisak!AH134</f>
        <v>nije polagao</v>
      </c>
      <c r="T144" s="106" t="e">
        <f t="shared" si="2"/>
        <v>#NAME?</v>
      </c>
    </row>
    <row r="145" spans="1:20" ht="12.75">
      <c r="A145" s="94">
        <v>134</v>
      </c>
      <c r="B145" s="90" t="str">
        <f>Spisak!A135&amp;"/"&amp;Spisak!B135</f>
        <v>93/2017</v>
      </c>
      <c r="C145" s="95" t="str">
        <f>Spisak!C135&amp;" "&amp;Spisak!E135</f>
        <v>Eldin Ibrahimović</v>
      </c>
      <c r="D145" s="101">
        <f>Spisak!J135</f>
        <v>0</v>
      </c>
      <c r="E145" s="101">
        <f>+Spisak!K135</f>
        <v>0</v>
      </c>
      <c r="F145" s="101">
        <f>Spisak!L135</f>
        <v>0</v>
      </c>
      <c r="G145" s="102">
        <f>Spisak!M135</f>
        <v>0</v>
      </c>
      <c r="H145" s="101">
        <f>Spisak!N135</f>
        <v>0</v>
      </c>
      <c r="I145" s="101"/>
      <c r="J145" s="29"/>
      <c r="K145" s="29"/>
      <c r="L145" s="29"/>
      <c r="M145" s="29"/>
      <c r="N145" s="99">
        <f>Spisak!Y135</f>
        <v>0</v>
      </c>
      <c r="O145" s="100">
        <f>Spisak!Z135</f>
        <v>0</v>
      </c>
      <c r="P145" s="103" t="str">
        <f>Spisak!AE135</f>
        <v> </v>
      </c>
      <c r="Q145" s="120">
        <f>Spisak!AC135</f>
        <v>0</v>
      </c>
      <c r="R145" s="104">
        <f>Spisak!AG135</f>
        <v>0</v>
      </c>
      <c r="S145" s="105" t="str">
        <f>Spisak!AH135</f>
        <v>nije polagao</v>
      </c>
      <c r="T145" s="106" t="e">
        <f t="shared" si="2"/>
        <v>#NAME?</v>
      </c>
    </row>
    <row r="146" spans="1:20" ht="12.75">
      <c r="A146" s="94">
        <v>135</v>
      </c>
      <c r="B146" s="90" t="str">
        <f>Spisak!A136&amp;"/"&amp;Spisak!B136</f>
        <v>98/2017</v>
      </c>
      <c r="C146" s="95" t="str">
        <f>Spisak!C136&amp;" "&amp;Spisak!E136</f>
        <v>Denis Adrović</v>
      </c>
      <c r="D146" s="101">
        <f>Spisak!J136</f>
        <v>0</v>
      </c>
      <c r="E146" s="101">
        <f>+Spisak!K136</f>
        <v>0</v>
      </c>
      <c r="F146" s="101">
        <f>Spisak!L136</f>
        <v>0</v>
      </c>
      <c r="G146" s="102">
        <f>Spisak!M136</f>
        <v>0</v>
      </c>
      <c r="H146" s="101">
        <f>Spisak!N136</f>
        <v>0</v>
      </c>
      <c r="I146" s="101"/>
      <c r="J146" s="29"/>
      <c r="K146" s="29"/>
      <c r="L146" s="29"/>
      <c r="M146" s="29"/>
      <c r="N146" s="99">
        <f>Spisak!Y136</f>
        <v>0</v>
      </c>
      <c r="O146" s="100">
        <f>Spisak!Z136</f>
        <v>0</v>
      </c>
      <c r="P146" s="103" t="str">
        <f>Spisak!AE136</f>
        <v> </v>
      </c>
      <c r="Q146" s="120">
        <f>Spisak!AC136</f>
        <v>0</v>
      </c>
      <c r="R146" s="104">
        <f>Spisak!AG136</f>
        <v>0</v>
      </c>
      <c r="S146" s="105" t="str">
        <f>Spisak!AH136</f>
        <v>nije polagao</v>
      </c>
      <c r="T146" s="106" t="e">
        <f t="shared" si="2"/>
        <v>#NAME?</v>
      </c>
    </row>
    <row r="147" spans="1:20" ht="12.75">
      <c r="A147" s="94">
        <v>136</v>
      </c>
      <c r="B147" s="90" t="str">
        <f>Spisak!A137&amp;"/"&amp;Spisak!B137</f>
        <v>113/2017</v>
      </c>
      <c r="C147" s="95" t="str">
        <f>Spisak!C137&amp;" "&amp;Spisak!E137</f>
        <v>Matija Mitrović</v>
      </c>
      <c r="D147" s="101">
        <f>Spisak!J137</f>
        <v>1</v>
      </c>
      <c r="E147" s="101">
        <f>+Spisak!K137</f>
        <v>1</v>
      </c>
      <c r="F147" s="101">
        <f>Spisak!L137</f>
        <v>0</v>
      </c>
      <c r="G147" s="102">
        <f>Spisak!M137</f>
        <v>0</v>
      </c>
      <c r="H147" s="101">
        <f>Spisak!N137</f>
        <v>0</v>
      </c>
      <c r="I147" s="101"/>
      <c r="J147" s="29"/>
      <c r="K147" s="29"/>
      <c r="L147" s="29"/>
      <c r="M147" s="29"/>
      <c r="N147" s="99">
        <f>Spisak!Y137</f>
        <v>0</v>
      </c>
      <c r="O147" s="100">
        <f>Spisak!Z137</f>
        <v>18</v>
      </c>
      <c r="P147" s="103">
        <f>Spisak!AE137</f>
        <v>43</v>
      </c>
      <c r="Q147" s="120">
        <f>Spisak!AC137</f>
        <v>0</v>
      </c>
      <c r="R147" s="104">
        <f>Spisak!AG137</f>
        <v>63</v>
      </c>
      <c r="S147" s="105" t="str">
        <f>Spisak!AH137</f>
        <v>D</v>
      </c>
      <c r="T147" s="106" t="e">
        <f t="shared" si="2"/>
        <v>#NAME?</v>
      </c>
    </row>
    <row r="148" spans="1:20" ht="12.75">
      <c r="A148" s="94">
        <v>137</v>
      </c>
      <c r="B148" s="90" t="str">
        <f>Spisak!A142&amp;"/"&amp;Spisak!B142</f>
        <v>127/2017</v>
      </c>
      <c r="C148" s="95" t="str">
        <f>Spisak!C142&amp;" "&amp;Spisak!E142</f>
        <v>Luka Rovčanin</v>
      </c>
      <c r="D148" s="101">
        <f>Spisak!J142</f>
        <v>0</v>
      </c>
      <c r="E148" s="101">
        <f>+Spisak!K142</f>
        <v>0</v>
      </c>
      <c r="F148" s="101">
        <f>Spisak!L142</f>
        <v>0</v>
      </c>
      <c r="G148" s="102">
        <f>Spisak!M142</f>
        <v>0</v>
      </c>
      <c r="H148" s="101">
        <f>Spisak!N142</f>
        <v>0</v>
      </c>
      <c r="I148" s="101"/>
      <c r="J148" s="29"/>
      <c r="K148" s="29"/>
      <c r="L148" s="29"/>
      <c r="M148" s="29"/>
      <c r="N148" s="99">
        <f>Spisak!Y142</f>
        <v>0</v>
      </c>
      <c r="O148" s="100">
        <f>Spisak!Z142</f>
        <v>0</v>
      </c>
      <c r="P148" s="103" t="str">
        <f>Spisak!AE142</f>
        <v> </v>
      </c>
      <c r="Q148" s="120">
        <f>Spisak!AC142</f>
        <v>0</v>
      </c>
      <c r="R148" s="104">
        <f>Spisak!AG142</f>
        <v>0</v>
      </c>
      <c r="S148" s="105" t="str">
        <f>Spisak!AH142</f>
        <v>nije polagao</v>
      </c>
      <c r="T148" s="106" t="e">
        <f t="shared" si="2"/>
        <v>#NAME?</v>
      </c>
    </row>
    <row r="149" spans="1:20" ht="12.75">
      <c r="A149" s="94">
        <v>138</v>
      </c>
      <c r="B149" s="90" t="e">
        <f>Spisak!#REF!&amp;"/"&amp;Spisak!#REF!</f>
        <v>#REF!</v>
      </c>
      <c r="C149" s="95" t="e">
        <f>Spisak!#REF!&amp;" "&amp;Spisak!#REF!</f>
        <v>#REF!</v>
      </c>
      <c r="D149" s="101" t="e">
        <f>Spisak!#REF!</f>
        <v>#REF!</v>
      </c>
      <c r="E149" s="101" t="e">
        <f>+Spisak!#REF!</f>
        <v>#REF!</v>
      </c>
      <c r="F149" s="101" t="e">
        <f>Spisak!#REF!</f>
        <v>#REF!</v>
      </c>
      <c r="G149" s="102" t="e">
        <f>Spisak!#REF!</f>
        <v>#REF!</v>
      </c>
      <c r="H149" s="101" t="e">
        <f>Spisak!#REF!</f>
        <v>#REF!</v>
      </c>
      <c r="I149" s="101"/>
      <c r="J149" s="29"/>
      <c r="K149" s="29"/>
      <c r="L149" s="29"/>
      <c r="M149" s="29"/>
      <c r="N149" s="99" t="e">
        <f>Spisak!#REF!</f>
        <v>#REF!</v>
      </c>
      <c r="O149" s="100" t="e">
        <f>Spisak!#REF!</f>
        <v>#REF!</v>
      </c>
      <c r="P149" s="103" t="e">
        <f>Spisak!#REF!</f>
        <v>#REF!</v>
      </c>
      <c r="Q149" s="120" t="e">
        <f>Spisak!#REF!</f>
        <v>#REF!</v>
      </c>
      <c r="R149" s="104" t="e">
        <f>Spisak!#REF!</f>
        <v>#REF!</v>
      </c>
      <c r="S149" s="105" t="e">
        <f>Spisak!#REF!</f>
        <v>#REF!</v>
      </c>
      <c r="T149" s="106" t="e">
        <f t="shared" si="2"/>
        <v>#NAME?</v>
      </c>
    </row>
    <row r="150" spans="1:20" ht="12.75">
      <c r="A150" s="94">
        <v>139</v>
      </c>
      <c r="B150" s="90" t="e">
        <f>Spisak!#REF!&amp;"/"&amp;Spisak!#REF!</f>
        <v>#REF!</v>
      </c>
      <c r="C150" s="95" t="e">
        <f>Spisak!#REF!&amp;" "&amp;Spisak!#REF!</f>
        <v>#REF!</v>
      </c>
      <c r="D150" s="101" t="e">
        <f>Spisak!#REF!</f>
        <v>#REF!</v>
      </c>
      <c r="E150" s="101" t="e">
        <f>+Spisak!#REF!</f>
        <v>#REF!</v>
      </c>
      <c r="F150" s="101" t="e">
        <f>Spisak!#REF!</f>
        <v>#REF!</v>
      </c>
      <c r="G150" s="102" t="e">
        <f>Spisak!#REF!</f>
        <v>#REF!</v>
      </c>
      <c r="H150" s="101" t="e">
        <f>Spisak!#REF!</f>
        <v>#REF!</v>
      </c>
      <c r="I150" s="101"/>
      <c r="J150" s="29"/>
      <c r="K150" s="29"/>
      <c r="L150" s="29"/>
      <c r="M150" s="29"/>
      <c r="N150" s="99" t="e">
        <f>Spisak!#REF!</f>
        <v>#REF!</v>
      </c>
      <c r="O150" s="100" t="e">
        <f>Spisak!#REF!</f>
        <v>#REF!</v>
      </c>
      <c r="P150" s="103" t="e">
        <f>Spisak!#REF!</f>
        <v>#REF!</v>
      </c>
      <c r="Q150" s="120" t="e">
        <f>Spisak!#REF!</f>
        <v>#REF!</v>
      </c>
      <c r="R150" s="104" t="e">
        <f>Spisak!#REF!</f>
        <v>#REF!</v>
      </c>
      <c r="S150" s="105" t="e">
        <f>Spisak!#REF!</f>
        <v>#REF!</v>
      </c>
      <c r="T150" s="106" t="e">
        <f t="shared" si="2"/>
        <v>#NAME?</v>
      </c>
    </row>
    <row r="151" spans="1:20" ht="12.75">
      <c r="A151" s="94">
        <v>140</v>
      </c>
      <c r="B151" s="90" t="e">
        <f>Spisak!#REF!&amp;"/"&amp;Spisak!#REF!</f>
        <v>#REF!</v>
      </c>
      <c r="C151" s="95" t="e">
        <f>Spisak!#REF!&amp;" "&amp;Spisak!#REF!</f>
        <v>#REF!</v>
      </c>
      <c r="D151" s="101" t="e">
        <f>Spisak!#REF!</f>
        <v>#REF!</v>
      </c>
      <c r="E151" s="101" t="e">
        <f>+Spisak!#REF!</f>
        <v>#REF!</v>
      </c>
      <c r="F151" s="101" t="e">
        <f>Spisak!#REF!</f>
        <v>#REF!</v>
      </c>
      <c r="G151" s="102" t="e">
        <f>Spisak!#REF!</f>
        <v>#REF!</v>
      </c>
      <c r="H151" s="101" t="e">
        <f>Spisak!#REF!</f>
        <v>#REF!</v>
      </c>
      <c r="I151" s="101"/>
      <c r="J151" s="29"/>
      <c r="K151" s="29"/>
      <c r="L151" s="29"/>
      <c r="M151" s="29"/>
      <c r="N151" s="99" t="e">
        <f>Spisak!#REF!</f>
        <v>#REF!</v>
      </c>
      <c r="O151" s="100" t="e">
        <f>Spisak!#REF!</f>
        <v>#REF!</v>
      </c>
      <c r="P151" s="103" t="e">
        <f>Spisak!#REF!</f>
        <v>#REF!</v>
      </c>
      <c r="Q151" s="120" t="e">
        <f>Spisak!#REF!</f>
        <v>#REF!</v>
      </c>
      <c r="R151" s="104" t="e">
        <f>Spisak!#REF!</f>
        <v>#REF!</v>
      </c>
      <c r="S151" s="105" t="e">
        <f>Spisak!#REF!</f>
        <v>#REF!</v>
      </c>
      <c r="T151" s="106" t="e">
        <f t="shared" si="2"/>
        <v>#NAME?</v>
      </c>
    </row>
    <row r="152" spans="1:20" ht="12.75">
      <c r="A152" s="94">
        <v>141</v>
      </c>
      <c r="B152" s="90" t="e">
        <f>Spisak!#REF!&amp;"/"&amp;Spisak!#REF!</f>
        <v>#REF!</v>
      </c>
      <c r="C152" s="95" t="e">
        <f>Spisak!#REF!&amp;" "&amp;Spisak!#REF!</f>
        <v>#REF!</v>
      </c>
      <c r="D152" s="101" t="e">
        <f>Spisak!#REF!</f>
        <v>#REF!</v>
      </c>
      <c r="E152" s="101" t="e">
        <f>+Spisak!#REF!</f>
        <v>#REF!</v>
      </c>
      <c r="F152" s="101" t="e">
        <f>Spisak!#REF!</f>
        <v>#REF!</v>
      </c>
      <c r="G152" s="102" t="e">
        <f>Spisak!#REF!</f>
        <v>#REF!</v>
      </c>
      <c r="H152" s="101" t="e">
        <f>Spisak!#REF!</f>
        <v>#REF!</v>
      </c>
      <c r="I152" s="101"/>
      <c r="J152" s="29"/>
      <c r="K152" s="29"/>
      <c r="L152" s="29"/>
      <c r="M152" s="29"/>
      <c r="N152" s="99" t="e">
        <f>Spisak!#REF!</f>
        <v>#REF!</v>
      </c>
      <c r="O152" s="100" t="e">
        <f>Spisak!#REF!</f>
        <v>#REF!</v>
      </c>
      <c r="P152" s="103" t="e">
        <f>Spisak!#REF!</f>
        <v>#REF!</v>
      </c>
      <c r="Q152" s="120" t="e">
        <f>Spisak!#REF!</f>
        <v>#REF!</v>
      </c>
      <c r="R152" s="104" t="e">
        <f>Spisak!#REF!</f>
        <v>#REF!</v>
      </c>
      <c r="S152" s="105" t="e">
        <f>Spisak!#REF!</f>
        <v>#REF!</v>
      </c>
      <c r="T152" s="106" t="e">
        <f t="shared" si="2"/>
        <v>#NAME?</v>
      </c>
    </row>
    <row r="153" spans="1:20" ht="12.75">
      <c r="A153" s="94">
        <v>142</v>
      </c>
      <c r="B153" s="90" t="e">
        <f>Spisak!#REF!&amp;"/"&amp;Spisak!#REF!</f>
        <v>#REF!</v>
      </c>
      <c r="C153" s="95" t="e">
        <f>Spisak!#REF!&amp;" "&amp;Spisak!#REF!</f>
        <v>#REF!</v>
      </c>
      <c r="D153" s="101" t="e">
        <f>Spisak!#REF!</f>
        <v>#REF!</v>
      </c>
      <c r="E153" s="101" t="e">
        <f>+Spisak!#REF!</f>
        <v>#REF!</v>
      </c>
      <c r="F153" s="101" t="e">
        <f>Spisak!#REF!</f>
        <v>#REF!</v>
      </c>
      <c r="G153" s="102" t="e">
        <f>Spisak!#REF!</f>
        <v>#REF!</v>
      </c>
      <c r="H153" s="101" t="e">
        <f>Spisak!#REF!</f>
        <v>#REF!</v>
      </c>
      <c r="I153" s="101"/>
      <c r="J153" s="29"/>
      <c r="K153" s="29"/>
      <c r="L153" s="29"/>
      <c r="M153" s="29"/>
      <c r="N153" s="99" t="e">
        <f>Spisak!#REF!</f>
        <v>#REF!</v>
      </c>
      <c r="O153" s="100" t="e">
        <f>Spisak!#REF!</f>
        <v>#REF!</v>
      </c>
      <c r="P153" s="103" t="e">
        <f>Spisak!#REF!</f>
        <v>#REF!</v>
      </c>
      <c r="Q153" s="120" t="e">
        <f>Spisak!#REF!</f>
        <v>#REF!</v>
      </c>
      <c r="R153" s="104" t="e">
        <f>Spisak!#REF!</f>
        <v>#REF!</v>
      </c>
      <c r="S153" s="105" t="e">
        <f>Spisak!#REF!</f>
        <v>#REF!</v>
      </c>
      <c r="T153" s="106" t="e">
        <f t="shared" si="2"/>
        <v>#NAME?</v>
      </c>
    </row>
    <row r="154" ht="12.75">
      <c r="B154" s="91"/>
    </row>
    <row r="155" ht="12.75">
      <c r="B155" s="91"/>
    </row>
    <row r="156" spans="2:19" ht="12.75">
      <c r="B156" s="91"/>
      <c r="P156" s="77"/>
      <c r="R156" s="33"/>
      <c r="S156" s="78"/>
    </row>
    <row r="157" spans="2:20" ht="12.75">
      <c r="B157" s="91"/>
      <c r="T157" s="30"/>
    </row>
    <row r="158" spans="2:20" ht="12.75">
      <c r="B158" s="91"/>
      <c r="T158" s="30"/>
    </row>
    <row r="159" spans="2:20" ht="12.75">
      <c r="B159" s="91"/>
      <c r="P159" s="77"/>
      <c r="R159" s="33"/>
      <c r="S159" s="78"/>
      <c r="T159" s="30"/>
    </row>
    <row r="160" spans="2:20" ht="12.75">
      <c r="B160" s="91"/>
      <c r="P160" s="214"/>
      <c r="Q160" s="214"/>
      <c r="R160" s="214"/>
      <c r="S160" s="214"/>
      <c r="T160" s="30"/>
    </row>
    <row r="161" spans="2:20" ht="12.75">
      <c r="B161" s="91"/>
      <c r="P161" s="77"/>
      <c r="R161" s="33"/>
      <c r="S161" s="78"/>
      <c r="T161" s="30"/>
    </row>
    <row r="162" spans="2:19" ht="12.75">
      <c r="B162" s="91"/>
      <c r="P162" s="77"/>
      <c r="R162" s="33"/>
      <c r="S162" s="78"/>
    </row>
    <row r="163" ht="12.75">
      <c r="B163" s="91"/>
    </row>
    <row r="164" ht="12.75">
      <c r="B164" s="91"/>
    </row>
    <row r="165" ht="12.75">
      <c r="B165" s="91"/>
    </row>
    <row r="166" ht="12.75">
      <c r="B166" s="91"/>
    </row>
    <row r="167" ht="12.75">
      <c r="B167" s="91"/>
    </row>
    <row r="168" ht="12.75">
      <c r="B168" s="91"/>
    </row>
    <row r="169" spans="2:19" ht="12.75">
      <c r="B169" s="91"/>
      <c r="P169" s="213" t="s">
        <v>51</v>
      </c>
      <c r="Q169" s="213"/>
      <c r="R169" s="213"/>
      <c r="S169" s="213"/>
    </row>
    <row r="170" spans="2:19" ht="12.75">
      <c r="B170" s="91"/>
      <c r="P170" s="212" t="s">
        <v>169</v>
      </c>
      <c r="Q170" s="212"/>
      <c r="R170" s="212"/>
      <c r="S170" s="212"/>
    </row>
    <row r="171" ht="12.75">
      <c r="B171" s="91"/>
    </row>
    <row r="172" ht="12.75">
      <c r="B172" s="91"/>
    </row>
    <row r="173" ht="12.75">
      <c r="B173" s="91"/>
    </row>
    <row r="174" ht="12.75">
      <c r="B174" s="91"/>
    </row>
    <row r="175" ht="12.75">
      <c r="B175" s="91"/>
    </row>
    <row r="176" ht="12.75">
      <c r="B176" s="91"/>
    </row>
    <row r="177" ht="12.75">
      <c r="B177" s="91"/>
    </row>
    <row r="178" ht="12.75">
      <c r="B178" s="91"/>
    </row>
    <row r="179" ht="12.75">
      <c r="B179" s="91"/>
    </row>
    <row r="180" ht="12.75">
      <c r="B180" s="91"/>
    </row>
    <row r="181" ht="12.75">
      <c r="B181" s="91"/>
    </row>
    <row r="182" ht="12.75">
      <c r="B182" s="91"/>
    </row>
    <row r="183" ht="12.75">
      <c r="B183" s="91"/>
    </row>
    <row r="184" ht="12.75">
      <c r="B184" s="91"/>
    </row>
    <row r="185" ht="12.75">
      <c r="B185" s="91"/>
    </row>
    <row r="186" ht="12.75">
      <c r="B186" s="91"/>
    </row>
    <row r="187" ht="12.75">
      <c r="B187" s="91"/>
    </row>
    <row r="188" ht="12.75">
      <c r="B188" s="91"/>
    </row>
    <row r="189" ht="12.75">
      <c r="B189" s="91"/>
    </row>
    <row r="190" ht="12.75">
      <c r="B190" s="91"/>
    </row>
    <row r="191" ht="12.75">
      <c r="B191" s="91"/>
    </row>
    <row r="192" ht="12.75">
      <c r="B192" s="91"/>
    </row>
    <row r="193" ht="12.75">
      <c r="B193" s="91"/>
    </row>
    <row r="194" ht="12.75">
      <c r="B194" s="91"/>
    </row>
    <row r="195" ht="12.75">
      <c r="B195" s="91"/>
    </row>
    <row r="196" ht="12.75">
      <c r="B196" s="91"/>
    </row>
    <row r="197" ht="12.75">
      <c r="B197" s="91"/>
    </row>
    <row r="198" ht="12.75">
      <c r="B198" s="91"/>
    </row>
    <row r="199" ht="12.75">
      <c r="B199" s="91"/>
    </row>
    <row r="200" ht="12.75">
      <c r="B200" s="91"/>
    </row>
    <row r="201" ht="12.75">
      <c r="B201" s="91"/>
    </row>
    <row r="202" ht="12.75">
      <c r="B202" s="91"/>
    </row>
    <row r="203" ht="12.75">
      <c r="B203" s="91"/>
    </row>
    <row r="204" ht="12.75">
      <c r="B204" s="91"/>
    </row>
    <row r="205" ht="12.75">
      <c r="B205" s="91"/>
    </row>
    <row r="206" ht="12.75">
      <c r="B206" s="91"/>
    </row>
    <row r="207" ht="12.75">
      <c r="B207" s="91"/>
    </row>
    <row r="208" ht="12.75">
      <c r="B208" s="91"/>
    </row>
    <row r="209" ht="12.75">
      <c r="B209" s="91"/>
    </row>
    <row r="210" ht="12.75">
      <c r="B210" s="91"/>
    </row>
    <row r="211" ht="12.75">
      <c r="B211" s="92"/>
    </row>
    <row r="212" ht="12.75">
      <c r="B212" s="92"/>
    </row>
    <row r="213" ht="12.75">
      <c r="B213" s="92"/>
    </row>
    <row r="214" ht="12.75">
      <c r="B214" s="92"/>
    </row>
    <row r="215" ht="12.75">
      <c r="B215" s="92"/>
    </row>
    <row r="216" ht="12.75">
      <c r="B216" s="92"/>
    </row>
    <row r="217" ht="12.75">
      <c r="B217" s="92"/>
    </row>
    <row r="218" ht="12.75">
      <c r="B218" s="92"/>
    </row>
    <row r="219" ht="12.75">
      <c r="B219" s="92"/>
    </row>
    <row r="220" ht="12.75">
      <c r="B220" s="92"/>
    </row>
    <row r="221" ht="12.75">
      <c r="B221" s="92"/>
    </row>
    <row r="222" ht="12.75">
      <c r="B222" s="92"/>
    </row>
    <row r="223" ht="12.75">
      <c r="B223" s="92"/>
    </row>
    <row r="224" ht="12.75">
      <c r="B224" s="92"/>
    </row>
    <row r="225" ht="12.75">
      <c r="B225" s="92"/>
    </row>
    <row r="226" ht="12.75">
      <c r="B226" s="92"/>
    </row>
    <row r="227" ht="12.75">
      <c r="B227" s="92"/>
    </row>
    <row r="228" ht="12.75">
      <c r="B228" s="92"/>
    </row>
    <row r="229" ht="12.75">
      <c r="B229" s="92"/>
    </row>
    <row r="230" ht="12.75">
      <c r="B230" s="92"/>
    </row>
    <row r="231" ht="12.75">
      <c r="B231" s="92"/>
    </row>
    <row r="232" ht="12.75">
      <c r="B232" s="92"/>
    </row>
    <row r="233" ht="12.75">
      <c r="B233" s="92"/>
    </row>
    <row r="234" ht="12.75">
      <c r="B234" s="92"/>
    </row>
    <row r="235" ht="12.75">
      <c r="B235" s="92"/>
    </row>
    <row r="236" ht="12.75">
      <c r="B236" s="92"/>
    </row>
    <row r="237" ht="12.75">
      <c r="B237" s="92"/>
    </row>
    <row r="238" ht="12.75">
      <c r="B238" s="92"/>
    </row>
    <row r="239" ht="12.75">
      <c r="B239" s="92"/>
    </row>
    <row r="240" ht="12.75">
      <c r="B240" s="92"/>
    </row>
    <row r="241" ht="12.75">
      <c r="B241" s="92"/>
    </row>
    <row r="242" ht="12.75">
      <c r="B242" s="92"/>
    </row>
    <row r="243" ht="12.75">
      <c r="B243" s="92"/>
    </row>
    <row r="244" ht="12.75">
      <c r="B244" s="92"/>
    </row>
    <row r="245" ht="12.75">
      <c r="B245" s="92"/>
    </row>
    <row r="246" ht="12.75">
      <c r="B246" s="92"/>
    </row>
    <row r="247" ht="12.75">
      <c r="B247" s="92"/>
    </row>
    <row r="248" ht="12.75">
      <c r="B248" s="92"/>
    </row>
    <row r="249" ht="12.75">
      <c r="B249" s="92"/>
    </row>
    <row r="250" ht="12.75">
      <c r="B250" s="92"/>
    </row>
    <row r="251" ht="12.75">
      <c r="B251" s="92"/>
    </row>
    <row r="252" ht="12.75">
      <c r="B252" s="92"/>
    </row>
    <row r="253" ht="12.75">
      <c r="B253" s="92"/>
    </row>
    <row r="254" ht="12.75">
      <c r="B254" s="92"/>
    </row>
    <row r="255" ht="12.75">
      <c r="B255" s="92"/>
    </row>
    <row r="256" ht="12.75">
      <c r="B256" s="92"/>
    </row>
    <row r="257" ht="12.75">
      <c r="B257" s="92"/>
    </row>
    <row r="258" ht="12.75">
      <c r="B258" s="92"/>
    </row>
    <row r="259" ht="12.75">
      <c r="B259" s="92"/>
    </row>
    <row r="260" ht="12.75">
      <c r="B260" s="92"/>
    </row>
    <row r="261" ht="12.75">
      <c r="B261" s="92"/>
    </row>
    <row r="262" ht="12.75">
      <c r="B262" s="92"/>
    </row>
    <row r="263" ht="12.75">
      <c r="B263" s="92"/>
    </row>
    <row r="264" ht="12.75">
      <c r="B264" s="92"/>
    </row>
    <row r="265" ht="12.75">
      <c r="B265" s="92"/>
    </row>
    <row r="266" ht="12.75">
      <c r="B266" s="92"/>
    </row>
    <row r="267" ht="12.75">
      <c r="B267" s="92"/>
    </row>
    <row r="268" ht="12.75">
      <c r="B268" s="92"/>
    </row>
    <row r="269" ht="12.75">
      <c r="B269" s="92"/>
    </row>
    <row r="270" ht="12.75">
      <c r="B270" s="92"/>
    </row>
    <row r="271" ht="12.75">
      <c r="B271" s="92"/>
    </row>
    <row r="272" ht="12.75">
      <c r="B272" s="92"/>
    </row>
    <row r="273" ht="12.75">
      <c r="B273" s="92"/>
    </row>
    <row r="274" ht="12.75">
      <c r="B274" s="92"/>
    </row>
    <row r="275" ht="12.75">
      <c r="B275" s="92"/>
    </row>
    <row r="276" ht="12.75">
      <c r="B276" s="92"/>
    </row>
    <row r="277" ht="12.75">
      <c r="B277" s="92"/>
    </row>
    <row r="278" ht="12.75">
      <c r="B278" s="92"/>
    </row>
    <row r="279" ht="12.75">
      <c r="B279" s="92"/>
    </row>
    <row r="280" ht="12.75">
      <c r="B280" s="92"/>
    </row>
    <row r="281" ht="12.75">
      <c r="B281" s="92"/>
    </row>
    <row r="282" ht="12.75">
      <c r="B282" s="92"/>
    </row>
    <row r="283" ht="12.75">
      <c r="B283" s="92"/>
    </row>
    <row r="284" ht="12.75">
      <c r="B284" s="92"/>
    </row>
    <row r="285" ht="12.75">
      <c r="B285" s="92"/>
    </row>
    <row r="286" ht="12.75">
      <c r="B286" s="92"/>
    </row>
    <row r="287" ht="12.75">
      <c r="B287" s="92"/>
    </row>
    <row r="288" ht="12.75">
      <c r="B288" s="92"/>
    </row>
    <row r="289" ht="12.75">
      <c r="B289" s="92"/>
    </row>
    <row r="290" ht="12.75">
      <c r="B290" s="92"/>
    </row>
    <row r="291" ht="12.75">
      <c r="B291" s="92"/>
    </row>
    <row r="292" ht="12.75">
      <c r="B292" s="92"/>
    </row>
    <row r="293" ht="12.75">
      <c r="B293" s="92"/>
    </row>
    <row r="294" ht="12.75">
      <c r="B294" s="92"/>
    </row>
    <row r="295" ht="12.75">
      <c r="B295" s="92"/>
    </row>
    <row r="296" ht="12.75">
      <c r="B296" s="92"/>
    </row>
    <row r="297" ht="12.75">
      <c r="B297" s="92"/>
    </row>
    <row r="298" ht="12.75">
      <c r="B298" s="92"/>
    </row>
    <row r="299" ht="12.75">
      <c r="B299" s="92"/>
    </row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</sheetData>
  <sheetProtection/>
  <mergeCells count="18">
    <mergeCell ref="P170:S170"/>
    <mergeCell ref="P169:S169"/>
    <mergeCell ref="P160:S160"/>
    <mergeCell ref="A1:T1"/>
    <mergeCell ref="R5:T5"/>
    <mergeCell ref="K3:P3"/>
    <mergeCell ref="A5:B5"/>
    <mergeCell ref="A7:B7"/>
    <mergeCell ref="A9:A11"/>
    <mergeCell ref="B9:B11"/>
    <mergeCell ref="C9:C11"/>
    <mergeCell ref="D10:H10"/>
    <mergeCell ref="I10:M10"/>
    <mergeCell ref="D9:Q9"/>
    <mergeCell ref="S9:T11"/>
    <mergeCell ref="P10:Q10"/>
    <mergeCell ref="N10:O10"/>
    <mergeCell ref="R9:R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K161"/>
  <sheetViews>
    <sheetView showZeros="0" zoomScalePageLayoutView="0" workbookViewId="0" topLeftCell="A118">
      <selection activeCell="E163" sqref="E163"/>
    </sheetView>
  </sheetViews>
  <sheetFormatPr defaultColWidth="9.140625" defaultRowHeight="12.75"/>
  <cols>
    <col min="1" max="1" width="6.00390625" style="22" customWidth="1"/>
    <col min="2" max="2" width="11.00390625" style="23" customWidth="1"/>
    <col min="3" max="3" width="21.140625" style="17" bestFit="1" customWidth="1"/>
    <col min="4" max="4" width="10.00390625" style="16" customWidth="1"/>
    <col min="5" max="5" width="11.00390625" style="16" customWidth="1"/>
    <col min="6" max="6" width="9.00390625" style="16" customWidth="1"/>
    <col min="7" max="7" width="12.8515625" style="16" customWidth="1"/>
    <col min="8" max="8" width="15.57421875" style="16" bestFit="1" customWidth="1"/>
    <col min="9" max="9" width="3.7109375" style="16" customWidth="1"/>
    <col min="10" max="16384" width="9.140625" style="17" customWidth="1"/>
  </cols>
  <sheetData>
    <row r="1" spans="1:8" ht="15.75">
      <c r="A1" s="215" t="s">
        <v>168</v>
      </c>
      <c r="B1" s="215"/>
      <c r="C1" s="215"/>
      <c r="D1" s="215"/>
      <c r="E1" s="215"/>
      <c r="F1" s="215"/>
      <c r="G1" s="215"/>
      <c r="H1" s="215"/>
    </row>
    <row r="2" spans="1:8" ht="1.5" customHeight="1">
      <c r="A2" s="74"/>
      <c r="B2" s="74"/>
      <c r="C2" s="74"/>
      <c r="D2" s="75"/>
      <c r="E2" s="75"/>
      <c r="F2" s="75"/>
      <c r="G2" s="75"/>
      <c r="H2" s="75"/>
    </row>
    <row r="3" spans="1:8" ht="15.75">
      <c r="A3" s="79" t="s">
        <v>30</v>
      </c>
      <c r="B3" s="74"/>
      <c r="C3" s="74"/>
      <c r="D3" s="107" t="s">
        <v>166</v>
      </c>
      <c r="E3" s="107"/>
      <c r="F3" s="107"/>
      <c r="G3" s="107"/>
      <c r="H3" s="107"/>
    </row>
    <row r="4" spans="1:8" ht="1.5" customHeight="1">
      <c r="A4" s="79"/>
      <c r="B4" s="74"/>
      <c r="C4" s="74"/>
      <c r="D4" s="75"/>
      <c r="E4" s="75"/>
      <c r="F4" s="75"/>
      <c r="G4" s="75"/>
      <c r="H4" s="75"/>
    </row>
    <row r="5" spans="1:8" ht="12.75">
      <c r="A5" s="222" t="s">
        <v>31</v>
      </c>
      <c r="B5" s="222"/>
      <c r="C5" s="109" t="s">
        <v>65</v>
      </c>
      <c r="D5" s="75"/>
      <c r="E5" s="75"/>
      <c r="F5" s="75"/>
      <c r="G5" s="75"/>
      <c r="H5" s="75"/>
    </row>
    <row r="6" spans="1:8" ht="1.5" customHeight="1">
      <c r="A6" s="108"/>
      <c r="B6" s="108"/>
      <c r="C6" s="108"/>
      <c r="D6" s="75"/>
      <c r="E6" s="75"/>
      <c r="F6" s="75"/>
      <c r="G6" s="75"/>
      <c r="H6" s="75"/>
    </row>
    <row r="7" spans="1:8" ht="12.75">
      <c r="A7" s="222" t="s">
        <v>32</v>
      </c>
      <c r="B7" s="222"/>
      <c r="C7" s="109" t="s">
        <v>66</v>
      </c>
      <c r="D7" s="110"/>
      <c r="E7" s="110"/>
      <c r="F7" s="110"/>
      <c r="G7" s="111"/>
      <c r="H7" s="112" t="s">
        <v>64</v>
      </c>
    </row>
    <row r="8" spans="1:8" ht="1.5" customHeight="1" thickBot="1">
      <c r="A8" s="88"/>
      <c r="B8" s="88"/>
      <c r="C8" s="88"/>
      <c r="D8" s="75"/>
      <c r="E8" s="75"/>
      <c r="F8" s="75"/>
      <c r="G8" s="75"/>
      <c r="H8" s="75"/>
    </row>
    <row r="9" spans="1:9" ht="15" customHeight="1">
      <c r="A9" s="219" t="s">
        <v>34</v>
      </c>
      <c r="B9" s="200" t="s">
        <v>35</v>
      </c>
      <c r="C9" s="200" t="s">
        <v>36</v>
      </c>
      <c r="D9" s="206" t="s">
        <v>55</v>
      </c>
      <c r="E9" s="228"/>
      <c r="F9" s="200" t="s">
        <v>38</v>
      </c>
      <c r="G9" s="200" t="s">
        <v>39</v>
      </c>
      <c r="H9" s="225"/>
      <c r="I9" s="17"/>
    </row>
    <row r="10" spans="1:9" ht="0.75" customHeight="1">
      <c r="A10" s="220"/>
      <c r="B10" s="201"/>
      <c r="C10" s="201"/>
      <c r="D10" s="229"/>
      <c r="E10" s="230"/>
      <c r="F10" s="201"/>
      <c r="G10" s="201"/>
      <c r="H10" s="226"/>
      <c r="I10" s="17"/>
    </row>
    <row r="11" spans="1:9" ht="29.25" customHeight="1" thickBot="1">
      <c r="A11" s="223"/>
      <c r="B11" s="224"/>
      <c r="C11" s="224"/>
      <c r="D11" s="113" t="s">
        <v>53</v>
      </c>
      <c r="E11" s="113" t="s">
        <v>54</v>
      </c>
      <c r="F11" s="224"/>
      <c r="G11" s="224"/>
      <c r="H11" s="227"/>
      <c r="I11" s="17"/>
    </row>
    <row r="12" spans="1:8" s="18" customFormat="1" ht="12.75">
      <c r="A12" s="94">
        <v>1</v>
      </c>
      <c r="B12" s="114" t="str">
        <f>OB1!B12</f>
        <v>1/2018</v>
      </c>
      <c r="C12" s="115" t="str">
        <f>OB1!C12</f>
        <v>Žarko Glavičanin</v>
      </c>
      <c r="D12" s="116">
        <f>Spisak!AA2</f>
        <v>45.5</v>
      </c>
      <c r="E12" s="116">
        <f>Spisak!AE2</f>
        <v>41</v>
      </c>
      <c r="F12" s="117">
        <f>Spisak!AG2</f>
        <v>86.5</v>
      </c>
      <c r="G12" s="118" t="str">
        <f>Spisak!AH2</f>
        <v>B</v>
      </c>
      <c r="H12" s="119" t="e">
        <f>ocjenaslovima(G12)</f>
        <v>#NAME?</v>
      </c>
    </row>
    <row r="13" spans="1:8" s="18" customFormat="1" ht="12.75">
      <c r="A13" s="94">
        <v>2</v>
      </c>
      <c r="B13" s="114" t="str">
        <f>OB1!B13</f>
        <v>2/2018</v>
      </c>
      <c r="C13" s="115" t="str">
        <f>OB1!C13</f>
        <v>Momčilo Mitrić</v>
      </c>
      <c r="D13" s="116">
        <f>Spisak!AA3</f>
        <v>48.5</v>
      </c>
      <c r="E13" s="116">
        <f>Spisak!AE3</f>
        <v>46</v>
      </c>
      <c r="F13" s="117">
        <f>Spisak!AG3</f>
        <v>94.5</v>
      </c>
      <c r="G13" s="118" t="str">
        <f>Spisak!AH3</f>
        <v>A</v>
      </c>
      <c r="H13" s="119" t="e">
        <f aca="true" t="shared" si="0" ref="H13:H76">ocjenaslovima(G13)</f>
        <v>#NAME?</v>
      </c>
    </row>
    <row r="14" spans="1:8" s="18" customFormat="1" ht="12.75">
      <c r="A14" s="94">
        <v>3</v>
      </c>
      <c r="B14" s="114" t="str">
        <f>OB1!B14</f>
        <v>3/2018</v>
      </c>
      <c r="C14" s="115" t="str">
        <f>OB1!C14</f>
        <v>Vukan Jovićević</v>
      </c>
      <c r="D14" s="116">
        <f>Spisak!AA4</f>
        <v>0</v>
      </c>
      <c r="E14" s="116" t="str">
        <f>Spisak!AE4</f>
        <v> </v>
      </c>
      <c r="F14" s="117">
        <f>Spisak!AG4</f>
        <v>0</v>
      </c>
      <c r="G14" s="118" t="str">
        <f>Spisak!AH4</f>
        <v>nije polagao</v>
      </c>
      <c r="H14" s="119" t="e">
        <f t="shared" si="0"/>
        <v>#NAME?</v>
      </c>
    </row>
    <row r="15" spans="1:8" s="18" customFormat="1" ht="12.75">
      <c r="A15" s="94">
        <v>4</v>
      </c>
      <c r="B15" s="114" t="str">
        <f>OB1!B15</f>
        <v>4/2018</v>
      </c>
      <c r="C15" s="115" t="str">
        <f>OB1!C15</f>
        <v>Dragojla Popović</v>
      </c>
      <c r="D15" s="116">
        <f>Spisak!AA5</f>
        <v>48</v>
      </c>
      <c r="E15" s="116">
        <f>Spisak!AE5</f>
        <v>47.5</v>
      </c>
      <c r="F15" s="117">
        <f>Spisak!AG5</f>
        <v>95.5</v>
      </c>
      <c r="G15" s="118" t="str">
        <f>Spisak!AH5</f>
        <v>A</v>
      </c>
      <c r="H15" s="119" t="e">
        <f t="shared" si="0"/>
        <v>#NAME?</v>
      </c>
    </row>
    <row r="16" spans="1:8" s="18" customFormat="1" ht="12.75">
      <c r="A16" s="94">
        <v>5</v>
      </c>
      <c r="B16" s="114" t="str">
        <f>OB1!B16</f>
        <v>5/2018</v>
      </c>
      <c r="C16" s="115" t="str">
        <f>OB1!C16</f>
        <v>Rade Dašić</v>
      </c>
      <c r="D16" s="116">
        <f>Spisak!AA6</f>
        <v>43</v>
      </c>
      <c r="E16" s="116">
        <f>Spisak!AE6</f>
        <v>47</v>
      </c>
      <c r="F16" s="117">
        <f>Spisak!AG6</f>
        <v>90</v>
      </c>
      <c r="G16" s="118" t="str">
        <f>Spisak!AH6</f>
        <v>A</v>
      </c>
      <c r="H16" s="119" t="e">
        <f t="shared" si="0"/>
        <v>#NAME?</v>
      </c>
    </row>
    <row r="17" spans="1:8" s="18" customFormat="1" ht="12.75">
      <c r="A17" s="94">
        <v>6</v>
      </c>
      <c r="B17" s="114" t="str">
        <f>OB1!B17</f>
        <v>6/2018</v>
      </c>
      <c r="C17" s="115" t="str">
        <f>OB1!C17</f>
        <v>Jasmin Marković</v>
      </c>
      <c r="D17" s="116">
        <f>Spisak!AA7</f>
        <v>46</v>
      </c>
      <c r="E17" s="116">
        <f>Spisak!AE7</f>
        <v>47.5</v>
      </c>
      <c r="F17" s="117">
        <f>Spisak!AG7</f>
        <v>93.5</v>
      </c>
      <c r="G17" s="118" t="str">
        <f>Spisak!AH7</f>
        <v>A</v>
      </c>
      <c r="H17" s="119" t="e">
        <f t="shared" si="0"/>
        <v>#NAME?</v>
      </c>
    </row>
    <row r="18" spans="1:8" s="18" customFormat="1" ht="12.75">
      <c r="A18" s="94">
        <v>7</v>
      </c>
      <c r="B18" s="114" t="str">
        <f>OB1!B18</f>
        <v>7/2018</v>
      </c>
      <c r="C18" s="115" t="str">
        <f>OB1!C18</f>
        <v>Miljan Vlahović</v>
      </c>
      <c r="D18" s="116">
        <f>Spisak!AA8</f>
        <v>32</v>
      </c>
      <c r="E18" s="116">
        <f>Spisak!AE8</f>
        <v>19</v>
      </c>
      <c r="F18" s="117">
        <f>Spisak!AG8</f>
        <v>51</v>
      </c>
      <c r="G18" s="118" t="str">
        <f>Spisak!AH8</f>
        <v>E</v>
      </c>
      <c r="H18" s="119" t="e">
        <f t="shared" si="0"/>
        <v>#NAME?</v>
      </c>
    </row>
    <row r="19" spans="1:8" s="18" customFormat="1" ht="12.75">
      <c r="A19" s="94">
        <v>8</v>
      </c>
      <c r="B19" s="114" t="str">
        <f>OB1!B19</f>
        <v>8/2018</v>
      </c>
      <c r="C19" s="115" t="str">
        <f>OB1!C19</f>
        <v>Alis Musić</v>
      </c>
      <c r="D19" s="116">
        <f>Spisak!AA9</f>
        <v>44.5</v>
      </c>
      <c r="E19" s="116">
        <f>Spisak!AE9</f>
        <v>48.5</v>
      </c>
      <c r="F19" s="117">
        <f>Spisak!AG9</f>
        <v>93</v>
      </c>
      <c r="G19" s="118" t="str">
        <f>Spisak!AH9</f>
        <v>A</v>
      </c>
      <c r="H19" s="119" t="e">
        <f t="shared" si="0"/>
        <v>#NAME?</v>
      </c>
    </row>
    <row r="20" spans="1:8" s="18" customFormat="1" ht="12.75">
      <c r="A20" s="94">
        <v>9</v>
      </c>
      <c r="B20" s="114" t="str">
        <f>OB1!B20</f>
        <v>9/2018</v>
      </c>
      <c r="C20" s="115" t="str">
        <f>OB1!C20</f>
        <v>Matija Tijanić</v>
      </c>
      <c r="D20" s="116">
        <f>Spisak!AA10</f>
        <v>46</v>
      </c>
      <c r="E20" s="116">
        <f>Spisak!AE10</f>
        <v>41</v>
      </c>
      <c r="F20" s="117">
        <f>Spisak!AG10</f>
        <v>87</v>
      </c>
      <c r="G20" s="118" t="str">
        <f>Spisak!AH10</f>
        <v>B</v>
      </c>
      <c r="H20" s="119" t="e">
        <f t="shared" si="0"/>
        <v>#NAME?</v>
      </c>
    </row>
    <row r="21" spans="1:8" s="18" customFormat="1" ht="12.75">
      <c r="A21" s="94">
        <v>10</v>
      </c>
      <c r="B21" s="114" t="str">
        <f>OB1!B21</f>
        <v>10/2018</v>
      </c>
      <c r="C21" s="115" t="str">
        <f>OB1!C21</f>
        <v>Luka Bandović</v>
      </c>
      <c r="D21" s="116">
        <f>Spisak!AA11</f>
        <v>34</v>
      </c>
      <c r="E21" s="116">
        <f>Spisak!AE11</f>
        <v>31</v>
      </c>
      <c r="F21" s="117">
        <f>Spisak!AG11</f>
        <v>65</v>
      </c>
      <c r="G21" s="118" t="str">
        <f>Spisak!AH11</f>
        <v>D</v>
      </c>
      <c r="H21" s="119" t="e">
        <f t="shared" si="0"/>
        <v>#NAME?</v>
      </c>
    </row>
    <row r="22" spans="1:8" s="18" customFormat="1" ht="12.75">
      <c r="A22" s="94">
        <v>11</v>
      </c>
      <c r="B22" s="114" t="str">
        <f>OB1!B22</f>
        <v>11/2018</v>
      </c>
      <c r="C22" s="115" t="str">
        <f>OB1!C22</f>
        <v>Marina Vojinović</v>
      </c>
      <c r="D22" s="116">
        <f>Spisak!AA12</f>
        <v>34.5</v>
      </c>
      <c r="E22" s="116">
        <f>Spisak!AE12</f>
        <v>33</v>
      </c>
      <c r="F22" s="117">
        <f>Spisak!AG12</f>
        <v>67.5</v>
      </c>
      <c r="G22" s="118" t="str">
        <f>Spisak!AH12</f>
        <v>D</v>
      </c>
      <c r="H22" s="119" t="e">
        <f t="shared" si="0"/>
        <v>#NAME?</v>
      </c>
    </row>
    <row r="23" spans="1:8" s="18" customFormat="1" ht="12.75">
      <c r="A23" s="94">
        <v>12</v>
      </c>
      <c r="B23" s="114" t="str">
        <f>OB1!B23</f>
        <v>12/2018</v>
      </c>
      <c r="C23" s="115" t="str">
        <f>OB1!C23</f>
        <v>Jasmina Banda</v>
      </c>
      <c r="D23" s="116">
        <f>Spisak!AA13</f>
        <v>0</v>
      </c>
      <c r="E23" s="116" t="str">
        <f>Spisak!AE13</f>
        <v> </v>
      </c>
      <c r="F23" s="117">
        <f>Spisak!AG13</f>
        <v>0</v>
      </c>
      <c r="G23" s="118" t="str">
        <f>Spisak!AH13</f>
        <v>nije polagao</v>
      </c>
      <c r="H23" s="119" t="e">
        <f t="shared" si="0"/>
        <v>#NAME?</v>
      </c>
    </row>
    <row r="24" spans="1:8" s="18" customFormat="1" ht="12.75">
      <c r="A24" s="94">
        <v>13</v>
      </c>
      <c r="B24" s="114" t="str">
        <f>OB1!B24</f>
        <v>13/2018</v>
      </c>
      <c r="C24" s="115" t="str">
        <f>OB1!C24</f>
        <v>Adela Kolić</v>
      </c>
      <c r="D24" s="116">
        <f>Spisak!AA14</f>
        <v>0</v>
      </c>
      <c r="E24" s="116" t="str">
        <f>Spisak!AE14</f>
        <v> </v>
      </c>
      <c r="F24" s="117">
        <f>Spisak!AG14</f>
        <v>0</v>
      </c>
      <c r="G24" s="118" t="str">
        <f>Spisak!AH14</f>
        <v>nije polagao</v>
      </c>
      <c r="H24" s="119" t="e">
        <f t="shared" si="0"/>
        <v>#NAME?</v>
      </c>
    </row>
    <row r="25" spans="1:8" s="18" customFormat="1" ht="12.75">
      <c r="A25" s="94">
        <v>14</v>
      </c>
      <c r="B25" s="114" t="str">
        <f>OB1!B25</f>
        <v>14/2018</v>
      </c>
      <c r="C25" s="115" t="str">
        <f>OB1!C25</f>
        <v>Nikolina Filipović</v>
      </c>
      <c r="D25" s="116">
        <f>Spisak!AA15</f>
        <v>35</v>
      </c>
      <c r="E25" s="116">
        <f>Spisak!AE15</f>
        <v>39</v>
      </c>
      <c r="F25" s="117">
        <f>Spisak!AG15</f>
        <v>74</v>
      </c>
      <c r="G25" s="118" t="str">
        <f>Spisak!AH15</f>
        <v>C</v>
      </c>
      <c r="H25" s="119" t="e">
        <f t="shared" si="0"/>
        <v>#NAME?</v>
      </c>
    </row>
    <row r="26" spans="1:8" s="18" customFormat="1" ht="12.75">
      <c r="A26" s="94">
        <v>15</v>
      </c>
      <c r="B26" s="114" t="str">
        <f>OB1!B26</f>
        <v>15/2018</v>
      </c>
      <c r="C26" s="115" t="str">
        <f>OB1!C26</f>
        <v>Alina Nikočević</v>
      </c>
      <c r="D26" s="116">
        <f>Spisak!AA16</f>
        <v>44.5</v>
      </c>
      <c r="E26" s="116">
        <f>Spisak!AE16</f>
        <v>48.5</v>
      </c>
      <c r="F26" s="117">
        <f>Spisak!AG16</f>
        <v>93</v>
      </c>
      <c r="G26" s="118" t="str">
        <f>Spisak!AH16</f>
        <v>A</v>
      </c>
      <c r="H26" s="119" t="e">
        <f t="shared" si="0"/>
        <v>#NAME?</v>
      </c>
    </row>
    <row r="27" spans="1:8" s="18" customFormat="1" ht="12.75">
      <c r="A27" s="94">
        <v>16</v>
      </c>
      <c r="B27" s="114" t="str">
        <f>OB1!B27</f>
        <v>17/2018</v>
      </c>
      <c r="C27" s="115" t="str">
        <f>OB1!C27</f>
        <v>Kristina Bojičić</v>
      </c>
      <c r="D27" s="116">
        <f>Spisak!AA17</f>
        <v>47</v>
      </c>
      <c r="E27" s="116">
        <f>Spisak!AE17</f>
        <v>43</v>
      </c>
      <c r="F27" s="117">
        <f>Spisak!AG17</f>
        <v>90</v>
      </c>
      <c r="G27" s="118" t="str">
        <f>Spisak!AH17</f>
        <v>A</v>
      </c>
      <c r="H27" s="119" t="e">
        <f t="shared" si="0"/>
        <v>#NAME?</v>
      </c>
    </row>
    <row r="28" spans="1:8" s="18" customFormat="1" ht="12.75">
      <c r="A28" s="94">
        <v>17</v>
      </c>
      <c r="B28" s="114" t="str">
        <f>OB1!B28</f>
        <v>18/2018</v>
      </c>
      <c r="C28" s="115" t="str">
        <f>OB1!C28</f>
        <v>Anja Stamatović</v>
      </c>
      <c r="D28" s="116">
        <f>Spisak!AA18</f>
        <v>46</v>
      </c>
      <c r="E28" s="116">
        <f>Spisak!AE18</f>
        <v>46.5</v>
      </c>
      <c r="F28" s="117">
        <f>Spisak!AG18</f>
        <v>92.5</v>
      </c>
      <c r="G28" s="118" t="str">
        <f>Spisak!AH18</f>
        <v>A</v>
      </c>
      <c r="H28" s="119" t="e">
        <f t="shared" si="0"/>
        <v>#NAME?</v>
      </c>
    </row>
    <row r="29" spans="1:8" s="18" customFormat="1" ht="12.75">
      <c r="A29" s="94">
        <v>18</v>
      </c>
      <c r="B29" s="114" t="str">
        <f>OB1!B29</f>
        <v>19/2018</v>
      </c>
      <c r="C29" s="115" t="str">
        <f>OB1!C29</f>
        <v>Anica Spasojević</v>
      </c>
      <c r="D29" s="116">
        <f>Spisak!AA19</f>
        <v>0</v>
      </c>
      <c r="E29" s="116" t="str">
        <f>Spisak!AE19</f>
        <v> </v>
      </c>
      <c r="F29" s="117">
        <f>Spisak!AG19</f>
        <v>0</v>
      </c>
      <c r="G29" s="118" t="str">
        <f>Spisak!AH19</f>
        <v>nije polagao</v>
      </c>
      <c r="H29" s="119" t="e">
        <f t="shared" si="0"/>
        <v>#NAME?</v>
      </c>
    </row>
    <row r="30" spans="1:8" s="18" customFormat="1" ht="12.75">
      <c r="A30" s="94">
        <v>19</v>
      </c>
      <c r="B30" s="114" t="str">
        <f>OB1!B30</f>
        <v>20/2018</v>
      </c>
      <c r="C30" s="115" t="str">
        <f>OB1!C30</f>
        <v>Vasilije Dragnić</v>
      </c>
      <c r="D30" s="116">
        <f>Spisak!AA20</f>
        <v>40.5</v>
      </c>
      <c r="E30" s="116">
        <f>Spisak!AE20</f>
        <v>33</v>
      </c>
      <c r="F30" s="117">
        <f>Spisak!AG20</f>
        <v>73.5</v>
      </c>
      <c r="G30" s="118" t="str">
        <f>Spisak!AH20</f>
        <v>C</v>
      </c>
      <c r="H30" s="119" t="e">
        <f t="shared" si="0"/>
        <v>#NAME?</v>
      </c>
    </row>
    <row r="31" spans="1:8" s="18" customFormat="1" ht="12.75">
      <c r="A31" s="94">
        <v>20</v>
      </c>
      <c r="B31" s="114" t="str">
        <f>OB1!B31</f>
        <v>21/2018</v>
      </c>
      <c r="C31" s="115" t="str">
        <f>OB1!C31</f>
        <v>Vuk Radović</v>
      </c>
      <c r="D31" s="116">
        <f>Spisak!AA21</f>
        <v>0</v>
      </c>
      <c r="E31" s="116" t="str">
        <f>Spisak!AE21</f>
        <v> </v>
      </c>
      <c r="F31" s="117">
        <f>Spisak!AG21</f>
        <v>0</v>
      </c>
      <c r="G31" s="118" t="str">
        <f>Spisak!AH21</f>
        <v>nije polagao</v>
      </c>
      <c r="H31" s="119" t="e">
        <f t="shared" si="0"/>
        <v>#NAME?</v>
      </c>
    </row>
    <row r="32" spans="1:8" s="18" customFormat="1" ht="12.75">
      <c r="A32" s="94">
        <v>21</v>
      </c>
      <c r="B32" s="114" t="str">
        <f>OB1!B32</f>
        <v>22/2018</v>
      </c>
      <c r="C32" s="115" t="str">
        <f>OB1!C32</f>
        <v>Nikodin Peković</v>
      </c>
      <c r="D32" s="116">
        <f>Spisak!AA22</f>
        <v>38.5</v>
      </c>
      <c r="E32" s="116">
        <f>Spisak!AE22</f>
        <v>46.5</v>
      </c>
      <c r="F32" s="117">
        <f>Spisak!AG22</f>
        <v>85</v>
      </c>
      <c r="G32" s="118" t="str">
        <f>Spisak!AH22</f>
        <v>B</v>
      </c>
      <c r="H32" s="119" t="e">
        <f t="shared" si="0"/>
        <v>#NAME?</v>
      </c>
    </row>
    <row r="33" spans="1:8" s="18" customFormat="1" ht="12.75">
      <c r="A33" s="94">
        <v>22</v>
      </c>
      <c r="B33" s="114" t="str">
        <f>OB1!B33</f>
        <v>23/2018</v>
      </c>
      <c r="C33" s="115" t="str">
        <f>OB1!C33</f>
        <v>Bogdan Šćekić</v>
      </c>
      <c r="D33" s="116">
        <f>Spisak!AA23</f>
        <v>41.5</v>
      </c>
      <c r="E33" s="116">
        <f>Spisak!AE23</f>
        <v>41.5</v>
      </c>
      <c r="F33" s="117">
        <f>Spisak!AG23</f>
        <v>83</v>
      </c>
      <c r="G33" s="118" t="str">
        <f>Spisak!AH23</f>
        <v>B</v>
      </c>
      <c r="H33" s="119" t="e">
        <f t="shared" si="0"/>
        <v>#NAME?</v>
      </c>
    </row>
    <row r="34" spans="1:8" s="18" customFormat="1" ht="12.75">
      <c r="A34" s="94">
        <v>23</v>
      </c>
      <c r="B34" s="114" t="str">
        <f>OB1!B34</f>
        <v>24/2018</v>
      </c>
      <c r="C34" s="115" t="str">
        <f>OB1!C34</f>
        <v>Božidar Babić</v>
      </c>
      <c r="D34" s="116">
        <f>Spisak!AA24</f>
        <v>15.5</v>
      </c>
      <c r="E34" s="116" t="str">
        <f>Spisak!AE24</f>
        <v> </v>
      </c>
      <c r="F34" s="117">
        <f>Spisak!AG24</f>
        <v>15.5</v>
      </c>
      <c r="G34" s="118" t="str">
        <f>Spisak!AH24</f>
        <v>nije polagao</v>
      </c>
      <c r="H34" s="119" t="e">
        <f t="shared" si="0"/>
        <v>#NAME?</v>
      </c>
    </row>
    <row r="35" spans="1:8" s="18" customFormat="1" ht="12.75">
      <c r="A35" s="94">
        <v>24</v>
      </c>
      <c r="B35" s="114" t="str">
        <f>OB1!B35</f>
        <v>25/2018</v>
      </c>
      <c r="C35" s="115" t="str">
        <f>OB1!C35</f>
        <v>Emil Nikičić</v>
      </c>
      <c r="D35" s="116">
        <f>Spisak!AA25</f>
        <v>31.5</v>
      </c>
      <c r="E35" s="116">
        <f>Spisak!AE25</f>
        <v>40.5</v>
      </c>
      <c r="F35" s="117">
        <f>Spisak!AG25</f>
        <v>72</v>
      </c>
      <c r="G35" s="118" t="str">
        <f>Spisak!AH25</f>
        <v>C</v>
      </c>
      <c r="H35" s="119" t="e">
        <f t="shared" si="0"/>
        <v>#NAME?</v>
      </c>
    </row>
    <row r="36" spans="1:10" s="18" customFormat="1" ht="12.75">
      <c r="A36" s="94">
        <v>25</v>
      </c>
      <c r="B36" s="114" t="str">
        <f>OB1!B36</f>
        <v>26/2018</v>
      </c>
      <c r="C36" s="115" t="str">
        <f>OB1!C36</f>
        <v>Slobodan Lekić</v>
      </c>
      <c r="D36" s="116">
        <f>Spisak!AA26</f>
        <v>0</v>
      </c>
      <c r="E36" s="116" t="str">
        <f>Spisak!AE26</f>
        <v> </v>
      </c>
      <c r="F36" s="117">
        <f>Spisak!AG26</f>
        <v>0</v>
      </c>
      <c r="G36" s="118" t="str">
        <f>Spisak!AH26</f>
        <v>nije polagao</v>
      </c>
      <c r="H36" s="119" t="e">
        <f t="shared" si="0"/>
        <v>#NAME?</v>
      </c>
      <c r="I36" s="19"/>
      <c r="J36" s="19"/>
    </row>
    <row r="37" spans="1:10" s="18" customFormat="1" ht="12.75">
      <c r="A37" s="94">
        <v>26</v>
      </c>
      <c r="B37" s="114" t="str">
        <f>OB1!B37</f>
        <v>27/2018</v>
      </c>
      <c r="C37" s="115" t="str">
        <f>OB1!C37</f>
        <v>Ognjen Vukotić</v>
      </c>
      <c r="D37" s="116">
        <f>Spisak!AA27</f>
        <v>37</v>
      </c>
      <c r="E37" s="116">
        <f>Spisak!AE27</f>
        <v>35</v>
      </c>
      <c r="F37" s="117">
        <f>Spisak!AG27</f>
        <v>72</v>
      </c>
      <c r="G37" s="118" t="str">
        <f>Spisak!AH27</f>
        <v>C</v>
      </c>
      <c r="H37" s="119" t="e">
        <f t="shared" si="0"/>
        <v>#NAME?</v>
      </c>
      <c r="I37" s="19"/>
      <c r="J37" s="19"/>
    </row>
    <row r="38" spans="1:10" s="18" customFormat="1" ht="12.75">
      <c r="A38" s="94">
        <v>27</v>
      </c>
      <c r="B38" s="114" t="str">
        <f>OB1!B38</f>
        <v>28/2018</v>
      </c>
      <c r="C38" s="115" t="str">
        <f>OB1!C38</f>
        <v>Božidar Milošević</v>
      </c>
      <c r="D38" s="116">
        <f>Spisak!AA28</f>
        <v>21.5</v>
      </c>
      <c r="E38" s="116">
        <f>Spisak!AE28</f>
        <v>28.5</v>
      </c>
      <c r="F38" s="117">
        <f>Spisak!AG28</f>
        <v>50</v>
      </c>
      <c r="G38" s="118" t="str">
        <f>Spisak!AH28</f>
        <v>E</v>
      </c>
      <c r="H38" s="119" t="e">
        <f t="shared" si="0"/>
        <v>#NAME?</v>
      </c>
      <c r="I38" s="19"/>
      <c r="J38" s="19"/>
    </row>
    <row r="39" spans="1:10" s="18" customFormat="1" ht="12.75">
      <c r="A39" s="94">
        <v>28</v>
      </c>
      <c r="B39" s="114" t="str">
        <f>OB1!B39</f>
        <v>29/2018</v>
      </c>
      <c r="C39" s="115" t="str">
        <f>OB1!C39</f>
        <v>Bojan Ćetković</v>
      </c>
      <c r="D39" s="116">
        <f>Spisak!AA29</f>
        <v>0</v>
      </c>
      <c r="E39" s="116" t="str">
        <f>Spisak!AE29</f>
        <v> </v>
      </c>
      <c r="F39" s="117">
        <f>Spisak!AG29</f>
        <v>0</v>
      </c>
      <c r="G39" s="118" t="str">
        <f>Spisak!AH29</f>
        <v>nije polagao</v>
      </c>
      <c r="H39" s="119" t="e">
        <f t="shared" si="0"/>
        <v>#NAME?</v>
      </c>
      <c r="J39" s="19"/>
    </row>
    <row r="40" spans="1:10" s="18" customFormat="1" ht="12.75">
      <c r="A40" s="94">
        <v>29</v>
      </c>
      <c r="B40" s="114" t="str">
        <f>OB1!B40</f>
        <v>30/2018</v>
      </c>
      <c r="C40" s="115" t="str">
        <f>OB1!C40</f>
        <v>Dejan Vujović</v>
      </c>
      <c r="D40" s="116">
        <f>Spisak!AA30</f>
        <v>0</v>
      </c>
      <c r="E40" s="116" t="str">
        <f>Spisak!AE30</f>
        <v> </v>
      </c>
      <c r="F40" s="117">
        <f>Spisak!AG30</f>
        <v>0</v>
      </c>
      <c r="G40" s="118" t="str">
        <f>Spisak!AH30</f>
        <v>nije polagao</v>
      </c>
      <c r="H40" s="119" t="e">
        <f t="shared" si="0"/>
        <v>#NAME?</v>
      </c>
      <c r="J40" s="19"/>
    </row>
    <row r="41" spans="1:10" s="18" customFormat="1" ht="12.75">
      <c r="A41" s="94">
        <v>30</v>
      </c>
      <c r="B41" s="114" t="str">
        <f>OB1!B41</f>
        <v>31/2018</v>
      </c>
      <c r="C41" s="115" t="str">
        <f>OB1!C41</f>
        <v>Kristina Vidović</v>
      </c>
      <c r="D41" s="116">
        <f>Spisak!AA31</f>
        <v>46.5</v>
      </c>
      <c r="E41" s="116">
        <f>Spisak!AE31</f>
        <v>36</v>
      </c>
      <c r="F41" s="117">
        <f>Spisak!AG31</f>
        <v>82.5</v>
      </c>
      <c r="G41" s="118" t="str">
        <f>Spisak!AH31</f>
        <v>B</v>
      </c>
      <c r="H41" s="119" t="e">
        <f t="shared" si="0"/>
        <v>#NAME?</v>
      </c>
      <c r="J41" s="19"/>
    </row>
    <row r="42" spans="1:10" s="18" customFormat="1" ht="12.75">
      <c r="A42" s="94">
        <v>31</v>
      </c>
      <c r="B42" s="114" t="str">
        <f>OB1!B42</f>
        <v>32/2018</v>
      </c>
      <c r="C42" s="115" t="str">
        <f>OB1!C42</f>
        <v>Luka Ćetković</v>
      </c>
      <c r="D42" s="116">
        <f>Spisak!AA32</f>
        <v>48.5</v>
      </c>
      <c r="E42" s="116">
        <f>Spisak!AE32</f>
        <v>47.5</v>
      </c>
      <c r="F42" s="117">
        <f>Spisak!AG32</f>
        <v>96</v>
      </c>
      <c r="G42" s="118" t="str">
        <f>Spisak!AH32</f>
        <v>A</v>
      </c>
      <c r="H42" s="119" t="e">
        <f t="shared" si="0"/>
        <v>#NAME?</v>
      </c>
      <c r="J42" s="19"/>
    </row>
    <row r="43" spans="1:10" s="18" customFormat="1" ht="12.75">
      <c r="A43" s="94">
        <v>32</v>
      </c>
      <c r="B43" s="114" t="str">
        <f>OB1!B43</f>
        <v>33/2018</v>
      </c>
      <c r="C43" s="115" t="str">
        <f>OB1!C43</f>
        <v>Marko Ćetković</v>
      </c>
      <c r="D43" s="116">
        <f>Spisak!AA33</f>
        <v>37</v>
      </c>
      <c r="E43" s="116">
        <f>Spisak!AE33</f>
        <v>23.5</v>
      </c>
      <c r="F43" s="117">
        <f>Spisak!AG33</f>
        <v>60.5</v>
      </c>
      <c r="G43" s="118" t="str">
        <f>Spisak!AH33</f>
        <v>D</v>
      </c>
      <c r="H43" s="119" t="e">
        <f t="shared" si="0"/>
        <v>#NAME?</v>
      </c>
      <c r="J43" s="19"/>
    </row>
    <row r="44" spans="1:10" ht="12.75">
      <c r="A44" s="94">
        <v>33</v>
      </c>
      <c r="B44" s="114" t="str">
        <f>OB1!B44</f>
        <v>34/2018</v>
      </c>
      <c r="C44" s="115" t="str">
        <f>OB1!C44</f>
        <v>Adis Agović</v>
      </c>
      <c r="D44" s="116">
        <f>Spisak!AA34</f>
        <v>16</v>
      </c>
      <c r="E44" s="116" t="str">
        <f>Spisak!AE34</f>
        <v> </v>
      </c>
      <c r="F44" s="117">
        <f>Spisak!AG34</f>
        <v>16</v>
      </c>
      <c r="G44" s="118" t="str">
        <f>Spisak!AH34</f>
        <v>nije polagao</v>
      </c>
      <c r="H44" s="119" t="e">
        <f t="shared" si="0"/>
        <v>#NAME?</v>
      </c>
      <c r="I44" s="20"/>
      <c r="J44" s="21"/>
    </row>
    <row r="45" spans="1:10" ht="12.75">
      <c r="A45" s="94">
        <v>34</v>
      </c>
      <c r="B45" s="114" t="str">
        <f>OB1!B45</f>
        <v>35/2018</v>
      </c>
      <c r="C45" s="115" t="str">
        <f>OB1!C45</f>
        <v>Boro Marković</v>
      </c>
      <c r="D45" s="116">
        <f>Spisak!AA35</f>
        <v>23</v>
      </c>
      <c r="E45" s="116">
        <f>Spisak!AE35</f>
        <v>27</v>
      </c>
      <c r="F45" s="117">
        <f>Spisak!AG35</f>
        <v>50</v>
      </c>
      <c r="G45" s="118" t="str">
        <f>Spisak!AH35</f>
        <v>E</v>
      </c>
      <c r="H45" s="119" t="e">
        <f t="shared" si="0"/>
        <v>#NAME?</v>
      </c>
      <c r="I45" s="20"/>
      <c r="J45" s="21"/>
    </row>
    <row r="46" spans="1:10" ht="12.75">
      <c r="A46" s="94">
        <v>35</v>
      </c>
      <c r="B46" s="114" t="str">
        <f>OB1!B46</f>
        <v>36/2018</v>
      </c>
      <c r="C46" s="115" t="str">
        <f>OB1!C46</f>
        <v>Miloš Bulajić</v>
      </c>
      <c r="D46" s="116">
        <f>Spisak!AA36</f>
        <v>30.5</v>
      </c>
      <c r="E46" s="116">
        <f>Spisak!AE36</f>
        <v>39.5</v>
      </c>
      <c r="F46" s="117">
        <f>Spisak!AG36</f>
        <v>70</v>
      </c>
      <c r="G46" s="118" t="str">
        <f>Spisak!AH36</f>
        <v>C</v>
      </c>
      <c r="H46" s="119" t="e">
        <f t="shared" si="0"/>
        <v>#NAME?</v>
      </c>
      <c r="I46" s="20"/>
      <c r="J46" s="21"/>
    </row>
    <row r="47" spans="1:10" ht="12.75">
      <c r="A47" s="94">
        <v>36</v>
      </c>
      <c r="B47" s="114" t="str">
        <f>OB1!B47</f>
        <v>37/2018</v>
      </c>
      <c r="C47" s="115" t="str">
        <f>OB1!C47</f>
        <v>Miroslav Jelić</v>
      </c>
      <c r="D47" s="116">
        <f>Spisak!AA37</f>
        <v>26.5</v>
      </c>
      <c r="E47" s="116">
        <f>Spisak!AE37</f>
        <v>43.5</v>
      </c>
      <c r="F47" s="117">
        <f>Spisak!AG37</f>
        <v>70</v>
      </c>
      <c r="G47" s="118" t="str">
        <f>Spisak!AH37</f>
        <v>C</v>
      </c>
      <c r="H47" s="119" t="e">
        <f t="shared" si="0"/>
        <v>#NAME?</v>
      </c>
      <c r="I47" s="20"/>
      <c r="J47" s="21"/>
    </row>
    <row r="48" spans="1:10" ht="12.75">
      <c r="A48" s="94">
        <v>37</v>
      </c>
      <c r="B48" s="114" t="str">
        <f>OB1!B48</f>
        <v>38/2018</v>
      </c>
      <c r="C48" s="115" t="str">
        <f>OB1!C48</f>
        <v>Nikola Potpara</v>
      </c>
      <c r="D48" s="116">
        <f>Spisak!AA38</f>
        <v>35.5</v>
      </c>
      <c r="E48" s="116" t="str">
        <f>Spisak!AE38</f>
        <v> </v>
      </c>
      <c r="F48" s="117">
        <f>Spisak!AG38</f>
        <v>35.5</v>
      </c>
      <c r="G48" s="118" t="str">
        <f>Spisak!AH38</f>
        <v>nije polagao</v>
      </c>
      <c r="H48" s="119" t="e">
        <f t="shared" si="0"/>
        <v>#NAME?</v>
      </c>
      <c r="I48" s="20"/>
      <c r="J48" s="21"/>
    </row>
    <row r="49" spans="1:10" ht="12.75">
      <c r="A49" s="94">
        <v>38</v>
      </c>
      <c r="B49" s="114" t="str">
        <f>OB1!B49</f>
        <v>39/2018</v>
      </c>
      <c r="C49" s="115" t="str">
        <f>OB1!C49</f>
        <v>Andrija Zlajić</v>
      </c>
      <c r="D49" s="116">
        <f>Spisak!AA39</f>
        <v>10</v>
      </c>
      <c r="E49" s="116" t="str">
        <f>Spisak!AE39</f>
        <v> </v>
      </c>
      <c r="F49" s="117">
        <f>Spisak!AG39</f>
        <v>10</v>
      </c>
      <c r="G49" s="118" t="str">
        <f>Spisak!AH39</f>
        <v>nije polagao</v>
      </c>
      <c r="H49" s="119" t="e">
        <f t="shared" si="0"/>
        <v>#NAME?</v>
      </c>
      <c r="I49" s="20"/>
      <c r="J49" s="21"/>
    </row>
    <row r="50" spans="1:10" ht="12.75">
      <c r="A50" s="94">
        <v>39</v>
      </c>
      <c r="B50" s="114" t="str">
        <f>OB1!B50</f>
        <v>40/2018</v>
      </c>
      <c r="C50" s="115" t="str">
        <f>OB1!C50</f>
        <v>Momčilo Rajković</v>
      </c>
      <c r="D50" s="116">
        <f>Spisak!AA40</f>
        <v>29.5</v>
      </c>
      <c r="E50" s="116">
        <f>Spisak!AE40</f>
        <v>35</v>
      </c>
      <c r="F50" s="117">
        <f>Spisak!AG40</f>
        <v>64.5</v>
      </c>
      <c r="G50" s="118" t="str">
        <f>Spisak!AH40</f>
        <v>D</v>
      </c>
      <c r="H50" s="119" t="e">
        <f t="shared" si="0"/>
        <v>#NAME?</v>
      </c>
      <c r="I50" s="20"/>
      <c r="J50" s="21"/>
    </row>
    <row r="51" spans="1:10" ht="12.75">
      <c r="A51" s="94">
        <v>40</v>
      </c>
      <c r="B51" s="114" t="str">
        <f>OB1!B51</f>
        <v>41/2018</v>
      </c>
      <c r="C51" s="115" t="str">
        <f>OB1!C51</f>
        <v>Nemanja Pejović</v>
      </c>
      <c r="D51" s="116">
        <f>Spisak!AA41</f>
        <v>16.5</v>
      </c>
      <c r="E51" s="116" t="str">
        <f>Spisak!AE41</f>
        <v> </v>
      </c>
      <c r="F51" s="117">
        <f>Spisak!AG41</f>
        <v>16.5</v>
      </c>
      <c r="G51" s="118" t="str">
        <f>Spisak!AH41</f>
        <v>nije polagao</v>
      </c>
      <c r="H51" s="119" t="e">
        <f t="shared" si="0"/>
        <v>#NAME?</v>
      </c>
      <c r="I51" s="20"/>
      <c r="J51" s="21"/>
    </row>
    <row r="52" spans="1:10" ht="12.75">
      <c r="A52" s="94">
        <v>41</v>
      </c>
      <c r="B52" s="114" t="str">
        <f>OB1!B52</f>
        <v>42/2018</v>
      </c>
      <c r="C52" s="115" t="str">
        <f>OB1!C52</f>
        <v>Mia Bojić</v>
      </c>
      <c r="D52" s="116">
        <f>Spisak!AA42</f>
        <v>37</v>
      </c>
      <c r="E52" s="116">
        <f>Spisak!AE42</f>
        <v>44</v>
      </c>
      <c r="F52" s="117">
        <f>Spisak!AG42</f>
        <v>81</v>
      </c>
      <c r="G52" s="118" t="str">
        <f>Spisak!AH42</f>
        <v>B</v>
      </c>
      <c r="H52" s="119" t="e">
        <f t="shared" si="0"/>
        <v>#NAME?</v>
      </c>
      <c r="I52" s="20"/>
      <c r="J52" s="21"/>
    </row>
    <row r="53" spans="1:10" ht="12.75">
      <c r="A53" s="94">
        <v>42</v>
      </c>
      <c r="B53" s="114" t="str">
        <f>OB1!B53</f>
        <v>43/2018</v>
      </c>
      <c r="C53" s="115" t="str">
        <f>OB1!C53</f>
        <v>Matija Bojić</v>
      </c>
      <c r="D53" s="116">
        <f>Spisak!AA43</f>
        <v>42</v>
      </c>
      <c r="E53" s="116">
        <f>Spisak!AE43</f>
        <v>48</v>
      </c>
      <c r="F53" s="117">
        <f>Spisak!AG43</f>
        <v>90</v>
      </c>
      <c r="G53" s="118" t="str">
        <f>Spisak!AH43</f>
        <v>A</v>
      </c>
      <c r="H53" s="119" t="e">
        <f t="shared" si="0"/>
        <v>#NAME?</v>
      </c>
      <c r="I53" s="20"/>
      <c r="J53" s="21"/>
    </row>
    <row r="54" spans="1:10" ht="12.75">
      <c r="A54" s="94">
        <v>43</v>
      </c>
      <c r="B54" s="114" t="str">
        <f>OB1!B54</f>
        <v>44/2018</v>
      </c>
      <c r="C54" s="115" t="str">
        <f>OB1!C54</f>
        <v>Ognjen Filipović</v>
      </c>
      <c r="D54" s="116">
        <f>Spisak!AA44</f>
        <v>40.5</v>
      </c>
      <c r="E54" s="116">
        <f>Spisak!AE44</f>
        <v>49.5</v>
      </c>
      <c r="F54" s="117">
        <f>Spisak!AG44</f>
        <v>90</v>
      </c>
      <c r="G54" s="118" t="str">
        <f>Spisak!AH44</f>
        <v>A</v>
      </c>
      <c r="H54" s="119" t="e">
        <f t="shared" si="0"/>
        <v>#NAME?</v>
      </c>
      <c r="I54" s="20"/>
      <c r="J54" s="21"/>
    </row>
    <row r="55" spans="1:10" ht="12.75">
      <c r="A55" s="94">
        <v>44</v>
      </c>
      <c r="B55" s="114" t="str">
        <f>OB1!B55</f>
        <v>45/2018</v>
      </c>
      <c r="C55" s="115" t="str">
        <f>OB1!C55</f>
        <v>Vasko Ugrinovski</v>
      </c>
      <c r="D55" s="116">
        <f>Spisak!AA45</f>
        <v>28</v>
      </c>
      <c r="E55" s="116">
        <f>Spisak!AE45</f>
        <v>28</v>
      </c>
      <c r="F55" s="117">
        <f>Spisak!AG45</f>
        <v>56</v>
      </c>
      <c r="G55" s="118" t="str">
        <f>Spisak!AH45</f>
        <v>E</v>
      </c>
      <c r="H55" s="119" t="e">
        <f t="shared" si="0"/>
        <v>#NAME?</v>
      </c>
      <c r="I55" s="20"/>
      <c r="J55" s="21"/>
    </row>
    <row r="56" spans="1:10" ht="12.75">
      <c r="A56" s="94">
        <v>45</v>
      </c>
      <c r="B56" s="114" t="str">
        <f>OB1!B56</f>
        <v>46/2018</v>
      </c>
      <c r="C56" s="115" t="str">
        <f>OB1!C56</f>
        <v>Andrej Ugrinovski</v>
      </c>
      <c r="D56" s="116">
        <f>Spisak!AA46</f>
        <v>18.5</v>
      </c>
      <c r="E56" s="116">
        <f>Spisak!AE46</f>
        <v>31.5</v>
      </c>
      <c r="F56" s="117">
        <f>Spisak!AG46</f>
        <v>50</v>
      </c>
      <c r="G56" s="118" t="str">
        <f>Spisak!AH46</f>
        <v>E</v>
      </c>
      <c r="H56" s="119" t="e">
        <f t="shared" si="0"/>
        <v>#NAME?</v>
      </c>
      <c r="I56" s="20"/>
      <c r="J56" s="21"/>
    </row>
    <row r="57" spans="1:10" ht="12.75">
      <c r="A57" s="94">
        <v>46</v>
      </c>
      <c r="B57" s="114" t="str">
        <f>OB1!B57</f>
        <v>47/2018</v>
      </c>
      <c r="C57" s="115" t="str">
        <f>OB1!C57</f>
        <v>Danilo Perović</v>
      </c>
      <c r="D57" s="116">
        <f>Spisak!AA47</f>
        <v>25</v>
      </c>
      <c r="E57" s="116">
        <f>Spisak!AE47</f>
        <v>29</v>
      </c>
      <c r="F57" s="117">
        <f>Spisak!AG47</f>
        <v>54</v>
      </c>
      <c r="G57" s="118" t="str">
        <f>Spisak!AH47</f>
        <v>E</v>
      </c>
      <c r="H57" s="119" t="e">
        <f t="shared" si="0"/>
        <v>#NAME?</v>
      </c>
      <c r="I57" s="20"/>
      <c r="J57" s="21"/>
    </row>
    <row r="58" spans="1:10" ht="12.75">
      <c r="A58" s="94">
        <v>47</v>
      </c>
      <c r="B58" s="114" t="str">
        <f>OB1!B58</f>
        <v>48/2018</v>
      </c>
      <c r="C58" s="115" t="str">
        <f>OB1!C58</f>
        <v>Sava Draganić</v>
      </c>
      <c r="D58" s="116">
        <f>Spisak!AA48</f>
        <v>31</v>
      </c>
      <c r="E58" s="116">
        <f>Spisak!AE48</f>
        <v>29</v>
      </c>
      <c r="F58" s="117">
        <f>Spisak!AG48</f>
        <v>60</v>
      </c>
      <c r="G58" s="118" t="str">
        <f>Spisak!AH48</f>
        <v>D</v>
      </c>
      <c r="H58" s="119" t="e">
        <f t="shared" si="0"/>
        <v>#NAME?</v>
      </c>
      <c r="I58" s="20"/>
      <c r="J58" s="21"/>
    </row>
    <row r="59" spans="1:10" ht="12.75">
      <c r="A59" s="94">
        <v>48</v>
      </c>
      <c r="B59" s="114" t="str">
        <f>OB1!B59</f>
        <v>49/2018</v>
      </c>
      <c r="C59" s="115" t="str">
        <f>OB1!C59</f>
        <v>Boris Pajović</v>
      </c>
      <c r="D59" s="116">
        <f>Spisak!AA49</f>
        <v>43</v>
      </c>
      <c r="E59" s="116">
        <f>Spisak!AE49</f>
        <v>48.5</v>
      </c>
      <c r="F59" s="117">
        <f>Spisak!AG49</f>
        <v>91.5</v>
      </c>
      <c r="G59" s="118" t="str">
        <f>Spisak!AH49</f>
        <v>A</v>
      </c>
      <c r="H59" s="119" t="e">
        <f t="shared" si="0"/>
        <v>#NAME?</v>
      </c>
      <c r="I59" s="20"/>
      <c r="J59" s="21"/>
    </row>
    <row r="60" spans="1:10" ht="12.75">
      <c r="A60" s="94">
        <v>49</v>
      </c>
      <c r="B60" s="114" t="str">
        <f>OB1!B60</f>
        <v>50/2018</v>
      </c>
      <c r="C60" s="115" t="str">
        <f>OB1!C60</f>
        <v>Duško Bulatović</v>
      </c>
      <c r="D60" s="116">
        <f>Spisak!AA50</f>
        <v>40.5</v>
      </c>
      <c r="E60" s="116">
        <f>Spisak!AE50</f>
        <v>45</v>
      </c>
      <c r="F60" s="117">
        <f>Spisak!AG50</f>
        <v>85.5</v>
      </c>
      <c r="G60" s="118" t="str">
        <f>Spisak!AH50</f>
        <v>B</v>
      </c>
      <c r="H60" s="119" t="e">
        <f t="shared" si="0"/>
        <v>#NAME?</v>
      </c>
      <c r="I60" s="20"/>
      <c r="J60" s="21"/>
    </row>
    <row r="61" spans="1:10" ht="12.75">
      <c r="A61" s="94">
        <v>50</v>
      </c>
      <c r="B61" s="114" t="str">
        <f>OB1!B61</f>
        <v>51/2018</v>
      </c>
      <c r="C61" s="115" t="str">
        <f>OB1!C61</f>
        <v>Nikola Mugoša</v>
      </c>
      <c r="D61" s="116">
        <f>Spisak!AA51</f>
        <v>24.5</v>
      </c>
      <c r="E61" s="116">
        <f>Spisak!AE51</f>
        <v>18</v>
      </c>
      <c r="F61" s="117">
        <f>Spisak!AG51</f>
        <v>42.5</v>
      </c>
      <c r="G61" s="118" t="str">
        <f>Spisak!AH51</f>
        <v>F</v>
      </c>
      <c r="H61" s="119" t="e">
        <f t="shared" si="0"/>
        <v>#NAME?</v>
      </c>
      <c r="I61" s="20"/>
      <c r="J61" s="21"/>
    </row>
    <row r="62" spans="1:10" ht="12.75">
      <c r="A62" s="94">
        <v>51</v>
      </c>
      <c r="B62" s="114" t="str">
        <f>OB1!B62</f>
        <v>52/2018</v>
      </c>
      <c r="C62" s="115" t="str">
        <f>OB1!C62</f>
        <v>Marko Milić</v>
      </c>
      <c r="D62" s="116">
        <f>Spisak!AA52</f>
        <v>15.5</v>
      </c>
      <c r="E62" s="116">
        <f>Spisak!AE52</f>
        <v>44.5</v>
      </c>
      <c r="F62" s="117">
        <f>Spisak!AG52</f>
        <v>60</v>
      </c>
      <c r="G62" s="118" t="str">
        <f>Spisak!AH52</f>
        <v>D</v>
      </c>
      <c r="H62" s="119" t="e">
        <f t="shared" si="0"/>
        <v>#NAME?</v>
      </c>
      <c r="I62" s="20"/>
      <c r="J62" s="21"/>
    </row>
    <row r="63" spans="1:10" ht="12.75">
      <c r="A63" s="94">
        <v>52</v>
      </c>
      <c r="B63" s="114" t="str">
        <f>OB1!B63</f>
        <v>53/2018</v>
      </c>
      <c r="C63" s="115" t="str">
        <f>OB1!C63</f>
        <v>Nikola Stanišić</v>
      </c>
      <c r="D63" s="116">
        <f>Spisak!AA53</f>
        <v>29</v>
      </c>
      <c r="E63" s="116">
        <f>Spisak!AE53</f>
        <v>36</v>
      </c>
      <c r="F63" s="117">
        <f>Spisak!AG53</f>
        <v>65</v>
      </c>
      <c r="G63" s="118" t="str">
        <f>Spisak!AH53</f>
        <v>D</v>
      </c>
      <c r="H63" s="119" t="e">
        <f t="shared" si="0"/>
        <v>#NAME?</v>
      </c>
      <c r="I63" s="20"/>
      <c r="J63" s="21"/>
    </row>
    <row r="64" spans="1:10" ht="12.75">
      <c r="A64" s="94">
        <v>53</v>
      </c>
      <c r="B64" s="114" t="str">
        <f>OB1!B64</f>
        <v>54/2018</v>
      </c>
      <c r="C64" s="115" t="str">
        <f>OB1!C64</f>
        <v>Filip Vuković</v>
      </c>
      <c r="D64" s="116">
        <f>Spisak!AA54</f>
        <v>39.5</v>
      </c>
      <c r="E64" s="116">
        <f>Spisak!AE54</f>
        <v>27.5</v>
      </c>
      <c r="F64" s="117">
        <f>Spisak!AG54</f>
        <v>67</v>
      </c>
      <c r="G64" s="118" t="str">
        <f>Spisak!AH54</f>
        <v>D</v>
      </c>
      <c r="H64" s="119" t="e">
        <f t="shared" si="0"/>
        <v>#NAME?</v>
      </c>
      <c r="I64" s="20"/>
      <c r="J64" s="21"/>
    </row>
    <row r="65" spans="1:10" ht="12.75">
      <c r="A65" s="94">
        <v>54</v>
      </c>
      <c r="B65" s="114" t="str">
        <f>OB1!B65</f>
        <v>55/2018</v>
      </c>
      <c r="C65" s="115" t="str">
        <f>OB1!C65</f>
        <v>Nikola Jontes</v>
      </c>
      <c r="D65" s="116">
        <f>Spisak!AA55</f>
        <v>45.5</v>
      </c>
      <c r="E65" s="116">
        <f>Spisak!AE55</f>
        <v>34.5</v>
      </c>
      <c r="F65" s="117">
        <f>Spisak!AG55</f>
        <v>80</v>
      </c>
      <c r="G65" s="118" t="str">
        <f>Spisak!AH55</f>
        <v>B</v>
      </c>
      <c r="H65" s="119" t="e">
        <f t="shared" si="0"/>
        <v>#NAME?</v>
      </c>
      <c r="I65" s="20"/>
      <c r="J65" s="21"/>
    </row>
    <row r="66" spans="1:8" ht="12.75">
      <c r="A66" s="94">
        <v>55</v>
      </c>
      <c r="B66" s="114" t="str">
        <f>OB1!B66</f>
        <v>56/2018</v>
      </c>
      <c r="C66" s="115" t="str">
        <f>OB1!C66</f>
        <v>Vasilije Doklestić</v>
      </c>
      <c r="D66" s="116">
        <f>Spisak!AA56</f>
        <v>34</v>
      </c>
      <c r="E66" s="116">
        <f>Spisak!AE56</f>
        <v>40</v>
      </c>
      <c r="F66" s="117">
        <f>Spisak!AG56</f>
        <v>74</v>
      </c>
      <c r="G66" s="118" t="str">
        <f>Spisak!AH56</f>
        <v>C</v>
      </c>
      <c r="H66" s="119" t="e">
        <f t="shared" si="0"/>
        <v>#NAME?</v>
      </c>
    </row>
    <row r="67" spans="1:8" ht="12.75">
      <c r="A67" s="94">
        <v>56</v>
      </c>
      <c r="B67" s="114" t="str">
        <f>OB1!B67</f>
        <v>57/2018</v>
      </c>
      <c r="C67" s="115" t="str">
        <f>OB1!C67</f>
        <v>Andrea Zeković</v>
      </c>
      <c r="D67" s="116">
        <f>Spisak!AA57</f>
        <v>30</v>
      </c>
      <c r="E67" s="116">
        <f>Spisak!AE57</f>
        <v>33.5</v>
      </c>
      <c r="F67" s="117">
        <f>Spisak!AG57</f>
        <v>63.5</v>
      </c>
      <c r="G67" s="118" t="str">
        <f>Spisak!AH57</f>
        <v>D</v>
      </c>
      <c r="H67" s="119" t="e">
        <f t="shared" si="0"/>
        <v>#NAME?</v>
      </c>
    </row>
    <row r="68" spans="1:8" ht="12.75">
      <c r="A68" s="94">
        <v>57</v>
      </c>
      <c r="B68" s="114" t="str">
        <f>OB1!B68</f>
        <v>58/2018</v>
      </c>
      <c r="C68" s="115" t="str">
        <f>OB1!C68</f>
        <v>Vukašin Drašković</v>
      </c>
      <c r="D68" s="116">
        <f>Spisak!AA58</f>
        <v>43</v>
      </c>
      <c r="E68" s="116">
        <f>Spisak!AE58</f>
        <v>48</v>
      </c>
      <c r="F68" s="117">
        <f>Spisak!AG58</f>
        <v>91</v>
      </c>
      <c r="G68" s="118" t="str">
        <f>Spisak!AH58</f>
        <v>A</v>
      </c>
      <c r="H68" s="119" t="e">
        <f t="shared" si="0"/>
        <v>#NAME?</v>
      </c>
    </row>
    <row r="69" spans="1:8" ht="12.75">
      <c r="A69" s="94">
        <v>58</v>
      </c>
      <c r="B69" s="114" t="str">
        <f>OB1!B69</f>
        <v>59/2018</v>
      </c>
      <c r="C69" s="115" t="str">
        <f>OB1!C69</f>
        <v>Miljan Aković</v>
      </c>
      <c r="D69" s="116">
        <f>Spisak!AA59</f>
        <v>15</v>
      </c>
      <c r="E69" s="116">
        <f>Spisak!AE59</f>
        <v>45</v>
      </c>
      <c r="F69" s="117">
        <f>Spisak!AG59</f>
        <v>60</v>
      </c>
      <c r="G69" s="118" t="str">
        <f>Spisak!AH59</f>
        <v>D</v>
      </c>
      <c r="H69" s="119" t="e">
        <f t="shared" si="0"/>
        <v>#NAME?</v>
      </c>
    </row>
    <row r="70" spans="1:8" ht="12.75">
      <c r="A70" s="94">
        <v>59</v>
      </c>
      <c r="B70" s="114" t="str">
        <f>OB1!B70</f>
        <v>60/2018</v>
      </c>
      <c r="C70" s="115" t="str">
        <f>OB1!C70</f>
        <v>Jovana Unković</v>
      </c>
      <c r="D70" s="116">
        <f>Spisak!AA60</f>
        <v>37.5</v>
      </c>
      <c r="E70" s="116">
        <f>Spisak!AE60</f>
        <v>45.5</v>
      </c>
      <c r="F70" s="117">
        <f>Spisak!AG60</f>
        <v>83</v>
      </c>
      <c r="G70" s="118" t="str">
        <f>Spisak!AH60</f>
        <v>B</v>
      </c>
      <c r="H70" s="119" t="e">
        <f t="shared" si="0"/>
        <v>#NAME?</v>
      </c>
    </row>
    <row r="71" spans="1:8" ht="12.75">
      <c r="A71" s="94">
        <v>60</v>
      </c>
      <c r="B71" s="114" t="str">
        <f>OB1!B71</f>
        <v>61/2018</v>
      </c>
      <c r="C71" s="115" t="str">
        <f>OB1!C71</f>
        <v>Marijana Sandić</v>
      </c>
      <c r="D71" s="116">
        <f>Spisak!AA61</f>
        <v>48</v>
      </c>
      <c r="E71" s="116">
        <f>Spisak!AE61</f>
        <v>48.5</v>
      </c>
      <c r="F71" s="117">
        <f>Spisak!AG61</f>
        <v>96.5</v>
      </c>
      <c r="G71" s="118" t="str">
        <f>Spisak!AH61</f>
        <v>A</v>
      </c>
      <c r="H71" s="119" t="e">
        <f t="shared" si="0"/>
        <v>#NAME?</v>
      </c>
    </row>
    <row r="72" spans="1:8" ht="12.75">
      <c r="A72" s="94">
        <v>61</v>
      </c>
      <c r="B72" s="114" t="str">
        <f>OB1!B72</f>
        <v>62/2018</v>
      </c>
      <c r="C72" s="115" t="str">
        <f>OB1!C72</f>
        <v>Ivan Pejanović</v>
      </c>
      <c r="D72" s="116">
        <f>Spisak!AA62</f>
        <v>18.5</v>
      </c>
      <c r="E72" s="116" t="str">
        <f>Spisak!AE62</f>
        <v> </v>
      </c>
      <c r="F72" s="117">
        <f>Spisak!AG62</f>
        <v>18.5</v>
      </c>
      <c r="G72" s="118" t="str">
        <f>Spisak!AH62</f>
        <v>nije polagao</v>
      </c>
      <c r="H72" s="119" t="e">
        <f t="shared" si="0"/>
        <v>#NAME?</v>
      </c>
    </row>
    <row r="73" spans="1:8" ht="12.75">
      <c r="A73" s="94">
        <v>62</v>
      </c>
      <c r="B73" s="114" t="str">
        <f>OB1!B73</f>
        <v>64/2018</v>
      </c>
      <c r="C73" s="115" t="str">
        <f>OB1!C73</f>
        <v>Aler Kojčin</v>
      </c>
      <c r="D73" s="116">
        <f>Spisak!AA63</f>
        <v>40.5</v>
      </c>
      <c r="E73" s="116">
        <f>Spisak!AE63</f>
        <v>49.5</v>
      </c>
      <c r="F73" s="117">
        <f>Spisak!AG63</f>
        <v>90</v>
      </c>
      <c r="G73" s="118" t="str">
        <f>Spisak!AH63</f>
        <v>A</v>
      </c>
      <c r="H73" s="119" t="e">
        <f t="shared" si="0"/>
        <v>#NAME?</v>
      </c>
    </row>
    <row r="74" spans="1:8" ht="12.75">
      <c r="A74" s="94">
        <v>63</v>
      </c>
      <c r="B74" s="114" t="str">
        <f>OB1!B74</f>
        <v>65/2018</v>
      </c>
      <c r="C74" s="115" t="str">
        <f>OB1!C74</f>
        <v>Andrija Raković</v>
      </c>
      <c r="D74" s="116">
        <f>Spisak!AA64</f>
        <v>4</v>
      </c>
      <c r="E74" s="116" t="str">
        <f>Spisak!AE64</f>
        <v> </v>
      </c>
      <c r="F74" s="117">
        <f>Spisak!AG64</f>
        <v>4</v>
      </c>
      <c r="G74" s="118" t="str">
        <f>Spisak!AH64</f>
        <v>nije polagao</v>
      </c>
      <c r="H74" s="119" t="e">
        <f t="shared" si="0"/>
        <v>#NAME?</v>
      </c>
    </row>
    <row r="75" spans="1:8" ht="12.75">
      <c r="A75" s="94">
        <v>64</v>
      </c>
      <c r="B75" s="114" t="str">
        <f>OB1!B75</f>
        <v>66/2018</v>
      </c>
      <c r="C75" s="115" t="str">
        <f>OB1!C75</f>
        <v>Danijela Đuretić</v>
      </c>
      <c r="D75" s="116">
        <f>Spisak!AA65</f>
        <v>48.5</v>
      </c>
      <c r="E75" s="116">
        <f>Spisak!AE65</f>
        <v>41.5</v>
      </c>
      <c r="F75" s="117">
        <f>Spisak!AG65</f>
        <v>90</v>
      </c>
      <c r="G75" s="118" t="str">
        <f>Spisak!AH65</f>
        <v>A</v>
      </c>
      <c r="H75" s="119" t="e">
        <f t="shared" si="0"/>
        <v>#NAME?</v>
      </c>
    </row>
    <row r="76" spans="1:8" ht="12.75">
      <c r="A76" s="94">
        <v>65</v>
      </c>
      <c r="B76" s="114" t="str">
        <f>OB1!B76</f>
        <v>67/2018</v>
      </c>
      <c r="C76" s="115" t="str">
        <f>OB1!C76</f>
        <v>Milivoje Vidaković</v>
      </c>
      <c r="D76" s="116">
        <f>Spisak!AA66</f>
        <v>34.5</v>
      </c>
      <c r="E76" s="116">
        <f>Spisak!AE66</f>
        <v>35.5</v>
      </c>
      <c r="F76" s="117">
        <f>Spisak!AG66</f>
        <v>70</v>
      </c>
      <c r="G76" s="118" t="str">
        <f>Spisak!AH66</f>
        <v>C</v>
      </c>
      <c r="H76" s="119" t="e">
        <f t="shared" si="0"/>
        <v>#NAME?</v>
      </c>
    </row>
    <row r="77" spans="1:8" ht="12.75">
      <c r="A77" s="94">
        <v>66</v>
      </c>
      <c r="B77" s="114" t="str">
        <f>OB1!B77</f>
        <v>68/2018</v>
      </c>
      <c r="C77" s="115" t="str">
        <f>OB1!C77</f>
        <v>Almina Kujović</v>
      </c>
      <c r="D77" s="116">
        <f>Spisak!AA67</f>
        <v>29.5</v>
      </c>
      <c r="E77" s="116">
        <f>Spisak!AE67</f>
        <v>26.5</v>
      </c>
      <c r="F77" s="117">
        <f>Spisak!AG67</f>
        <v>56</v>
      </c>
      <c r="G77" s="118" t="str">
        <f>Spisak!AH67</f>
        <v>E</v>
      </c>
      <c r="H77" s="119" t="e">
        <f aca="true" t="shared" si="1" ref="H77:H140">ocjenaslovima(G77)</f>
        <v>#NAME?</v>
      </c>
    </row>
    <row r="78" spans="1:8" ht="12.75">
      <c r="A78" s="94">
        <v>67</v>
      </c>
      <c r="B78" s="114" t="str">
        <f>OB1!B78</f>
        <v>69/2018</v>
      </c>
      <c r="C78" s="115" t="str">
        <f>OB1!C78</f>
        <v>Goran Unger</v>
      </c>
      <c r="D78" s="116">
        <f>Spisak!AA68</f>
        <v>6</v>
      </c>
      <c r="E78" s="116" t="str">
        <f>Spisak!AE68</f>
        <v> </v>
      </c>
      <c r="F78" s="117">
        <f>Spisak!AG68</f>
        <v>6</v>
      </c>
      <c r="G78" s="118" t="str">
        <f>Spisak!AH68</f>
        <v>nije polagao</v>
      </c>
      <c r="H78" s="119" t="e">
        <f t="shared" si="1"/>
        <v>#NAME?</v>
      </c>
    </row>
    <row r="79" spans="1:8" ht="12.75">
      <c r="A79" s="94">
        <v>68</v>
      </c>
      <c r="B79" s="114" t="str">
        <f>OB1!B79</f>
        <v>70/2018</v>
      </c>
      <c r="C79" s="115" t="str">
        <f>OB1!C79</f>
        <v>Dejan Radovanović</v>
      </c>
      <c r="D79" s="116">
        <f>Spisak!AA69</f>
        <v>0</v>
      </c>
      <c r="E79" s="116" t="str">
        <f>Spisak!AE69</f>
        <v> </v>
      </c>
      <c r="F79" s="117">
        <f>Spisak!AG69</f>
        <v>0</v>
      </c>
      <c r="G79" s="118" t="str">
        <f>Spisak!AH69</f>
        <v>nije polagao</v>
      </c>
      <c r="H79" s="119" t="e">
        <f t="shared" si="1"/>
        <v>#NAME?</v>
      </c>
    </row>
    <row r="80" spans="1:8" ht="12.75">
      <c r="A80" s="94">
        <v>69</v>
      </c>
      <c r="B80" s="114" t="str">
        <f>OB1!B80</f>
        <v>71/2018</v>
      </c>
      <c r="C80" s="115" t="str">
        <f>OB1!C80</f>
        <v>Aleksa Medojević</v>
      </c>
      <c r="D80" s="116">
        <f>Spisak!AA70</f>
        <v>0</v>
      </c>
      <c r="E80" s="116" t="str">
        <f>Spisak!AE70</f>
        <v> </v>
      </c>
      <c r="F80" s="117">
        <f>Spisak!AG70</f>
        <v>0</v>
      </c>
      <c r="G80" s="118" t="str">
        <f>Spisak!AH70</f>
        <v>nije polagao</v>
      </c>
      <c r="H80" s="119" t="e">
        <f t="shared" si="1"/>
        <v>#NAME?</v>
      </c>
    </row>
    <row r="81" spans="1:8" ht="12.75">
      <c r="A81" s="94">
        <v>70</v>
      </c>
      <c r="B81" s="114" t="str">
        <f>OB1!B81</f>
        <v>72/2018</v>
      </c>
      <c r="C81" s="115" t="str">
        <f>OB1!C81</f>
        <v>Danijela Vulović</v>
      </c>
      <c r="D81" s="116">
        <f>Spisak!AA71</f>
        <v>25</v>
      </c>
      <c r="E81" s="116">
        <f>Spisak!AE71</f>
        <v>26</v>
      </c>
      <c r="F81" s="117">
        <f>Spisak!AG71</f>
        <v>51</v>
      </c>
      <c r="G81" s="118" t="str">
        <f>Spisak!AH71</f>
        <v>E</v>
      </c>
      <c r="H81" s="119" t="e">
        <f t="shared" si="1"/>
        <v>#NAME?</v>
      </c>
    </row>
    <row r="82" spans="1:8" ht="12.75">
      <c r="A82" s="94">
        <v>71</v>
      </c>
      <c r="B82" s="114" t="str">
        <f>OB1!B82</f>
        <v>73/2018</v>
      </c>
      <c r="C82" s="115" t="str">
        <f>OB1!C82</f>
        <v>Mirko Todorović</v>
      </c>
      <c r="D82" s="116">
        <f>Spisak!AA72</f>
        <v>42</v>
      </c>
      <c r="E82" s="116">
        <f>Spisak!AE72</f>
        <v>44</v>
      </c>
      <c r="F82" s="117">
        <f>Spisak!AG72</f>
        <v>86</v>
      </c>
      <c r="G82" s="118" t="str">
        <f>Spisak!AH72</f>
        <v>B</v>
      </c>
      <c r="H82" s="119" t="e">
        <f t="shared" si="1"/>
        <v>#NAME?</v>
      </c>
    </row>
    <row r="83" spans="1:8" ht="12.75">
      <c r="A83" s="94">
        <v>72</v>
      </c>
      <c r="B83" s="114" t="str">
        <f>OB1!B83</f>
        <v>74/2018</v>
      </c>
      <c r="C83" s="115" t="str">
        <f>OB1!C83</f>
        <v>Svetlana Korać</v>
      </c>
      <c r="D83" s="116">
        <f>Spisak!AA73</f>
        <v>4</v>
      </c>
      <c r="E83" s="116">
        <f>Spisak!AE73</f>
        <v>0</v>
      </c>
      <c r="F83" s="117">
        <f>Spisak!AG73</f>
        <v>4</v>
      </c>
      <c r="G83" s="118" t="str">
        <f>Spisak!AH73</f>
        <v>F</v>
      </c>
      <c r="H83" s="119" t="e">
        <f t="shared" si="1"/>
        <v>#NAME?</v>
      </c>
    </row>
    <row r="84" spans="1:8" ht="12.75">
      <c r="A84" s="94">
        <v>73</v>
      </c>
      <c r="B84" s="114" t="str">
        <f>OB1!B84</f>
        <v>75/2018</v>
      </c>
      <c r="C84" s="115" t="str">
        <f>OB1!C84</f>
        <v>Hazir Nurković</v>
      </c>
      <c r="D84" s="116">
        <f>Spisak!AA74</f>
        <v>42</v>
      </c>
      <c r="E84" s="116">
        <f>Spisak!AE74</f>
        <v>48</v>
      </c>
      <c r="F84" s="117">
        <f>Spisak!AG74</f>
        <v>90</v>
      </c>
      <c r="G84" s="118" t="str">
        <f>Spisak!AH74</f>
        <v>A</v>
      </c>
      <c r="H84" s="119" t="e">
        <f t="shared" si="1"/>
        <v>#NAME?</v>
      </c>
    </row>
    <row r="85" spans="1:8" ht="12.75">
      <c r="A85" s="94">
        <v>74</v>
      </c>
      <c r="B85" s="114" t="str">
        <f>OB1!B85</f>
        <v>76/2018</v>
      </c>
      <c r="C85" s="115" t="str">
        <f>OB1!C85</f>
        <v>Emir Kardović</v>
      </c>
      <c r="D85" s="116">
        <f>Spisak!AA75</f>
        <v>46.5</v>
      </c>
      <c r="E85" s="116">
        <f>Spisak!AE75</f>
        <v>48.5</v>
      </c>
      <c r="F85" s="117">
        <f>Spisak!AG75</f>
        <v>95</v>
      </c>
      <c r="G85" s="118" t="str">
        <f>Spisak!AH75</f>
        <v>A</v>
      </c>
      <c r="H85" s="119" t="e">
        <f t="shared" si="1"/>
        <v>#NAME?</v>
      </c>
    </row>
    <row r="86" spans="1:8" ht="12.75">
      <c r="A86" s="94">
        <v>75</v>
      </c>
      <c r="B86" s="114" t="str">
        <f>OB1!B86</f>
        <v>77/2018</v>
      </c>
      <c r="C86" s="115" t="str">
        <f>OB1!C86</f>
        <v>Slađan Dangubić</v>
      </c>
      <c r="D86" s="116">
        <f>Spisak!AA76</f>
        <v>0</v>
      </c>
      <c r="E86" s="116" t="str">
        <f>Spisak!AE76</f>
        <v> </v>
      </c>
      <c r="F86" s="117">
        <f>Spisak!AG76</f>
        <v>0</v>
      </c>
      <c r="G86" s="118" t="str">
        <f>Spisak!AH76</f>
        <v>nije polagao</v>
      </c>
      <c r="H86" s="119" t="e">
        <f t="shared" si="1"/>
        <v>#NAME?</v>
      </c>
    </row>
    <row r="87" spans="1:8" ht="12.75">
      <c r="A87" s="94">
        <v>76</v>
      </c>
      <c r="B87" s="114" t="str">
        <f>OB1!B87</f>
        <v>78/2018</v>
      </c>
      <c r="C87" s="115" t="str">
        <f>OB1!C87</f>
        <v>Blažo Tadić</v>
      </c>
      <c r="D87" s="116">
        <f>Spisak!AA77</f>
        <v>38</v>
      </c>
      <c r="E87" s="116">
        <f>Spisak!AE77</f>
        <v>47</v>
      </c>
      <c r="F87" s="117">
        <f>Spisak!AG77</f>
        <v>85</v>
      </c>
      <c r="G87" s="118" t="str">
        <f>Spisak!AH77</f>
        <v>B</v>
      </c>
      <c r="H87" s="119" t="e">
        <f t="shared" si="1"/>
        <v>#NAME?</v>
      </c>
    </row>
    <row r="88" spans="1:8" ht="12.75">
      <c r="A88" s="94">
        <v>77</v>
      </c>
      <c r="B88" s="114" t="str">
        <f>OB1!B88</f>
        <v>79/2018</v>
      </c>
      <c r="C88" s="115" t="str">
        <f>OB1!C88</f>
        <v>Đorđije Jovanović</v>
      </c>
      <c r="D88" s="116">
        <f>Spisak!AA78</f>
        <v>34</v>
      </c>
      <c r="E88" s="116">
        <f>Spisak!AE78</f>
        <v>8</v>
      </c>
      <c r="F88" s="117">
        <f>Spisak!AG78</f>
        <v>42</v>
      </c>
      <c r="G88" s="118" t="str">
        <f>Spisak!AH78</f>
        <v>F</v>
      </c>
      <c r="H88" s="119" t="e">
        <f t="shared" si="1"/>
        <v>#NAME?</v>
      </c>
    </row>
    <row r="89" spans="1:8" ht="12.75">
      <c r="A89" s="94">
        <v>78</v>
      </c>
      <c r="B89" s="114" t="str">
        <f>OB1!B89</f>
        <v>80/2018</v>
      </c>
      <c r="C89" s="115" t="str">
        <f>OB1!C89</f>
        <v>Nikola Oborina</v>
      </c>
      <c r="D89" s="116">
        <f>Spisak!AA79</f>
        <v>10.5</v>
      </c>
      <c r="E89" s="116">
        <f>Spisak!AE79</f>
        <v>39.5</v>
      </c>
      <c r="F89" s="117">
        <f>Spisak!AG79</f>
        <v>50</v>
      </c>
      <c r="G89" s="118" t="str">
        <f>Spisak!AH79</f>
        <v>E</v>
      </c>
      <c r="H89" s="119" t="e">
        <f t="shared" si="1"/>
        <v>#NAME?</v>
      </c>
    </row>
    <row r="90" spans="1:8" ht="12.75">
      <c r="A90" s="94">
        <v>79</v>
      </c>
      <c r="B90" s="114" t="str">
        <f>OB1!B90</f>
        <v>81/2018</v>
      </c>
      <c r="C90" s="115" t="str">
        <f>OB1!C90</f>
        <v>Ivona Radunović</v>
      </c>
      <c r="D90" s="116">
        <f>Spisak!AA80</f>
        <v>25.5</v>
      </c>
      <c r="E90" s="116">
        <f>Spisak!AE80</f>
        <v>5</v>
      </c>
      <c r="F90" s="117">
        <f>Spisak!AG80</f>
        <v>30.5</v>
      </c>
      <c r="G90" s="118" t="str">
        <f>Spisak!AH80</f>
        <v>F</v>
      </c>
      <c r="H90" s="119" t="e">
        <f t="shared" si="1"/>
        <v>#NAME?</v>
      </c>
    </row>
    <row r="91" spans="1:8" ht="12.75">
      <c r="A91" s="94">
        <v>80</v>
      </c>
      <c r="B91" s="114" t="str">
        <f>OB1!B91</f>
        <v>84/2018</v>
      </c>
      <c r="C91" s="115" t="str">
        <f>OB1!C91</f>
        <v>Filip Rađenović</v>
      </c>
      <c r="D91" s="116">
        <f>Spisak!AA81</f>
        <v>29</v>
      </c>
      <c r="E91" s="116">
        <f>Spisak!AE81</f>
        <v>36</v>
      </c>
      <c r="F91" s="117">
        <f>Spisak!AG81</f>
        <v>65</v>
      </c>
      <c r="G91" s="118" t="str">
        <f>Spisak!AH81</f>
        <v>D</v>
      </c>
      <c r="H91" s="119" t="e">
        <f t="shared" si="1"/>
        <v>#NAME?</v>
      </c>
    </row>
    <row r="92" spans="1:8" ht="12.75">
      <c r="A92" s="94">
        <v>81</v>
      </c>
      <c r="B92" s="114" t="str">
        <f>OB1!B92</f>
        <v>85/2018</v>
      </c>
      <c r="C92" s="115" t="str">
        <f>OB1!C92</f>
        <v>Dejan Bešović</v>
      </c>
      <c r="D92" s="116">
        <f>Spisak!AA82</f>
        <v>0</v>
      </c>
      <c r="E92" s="116" t="str">
        <f>Spisak!AE82</f>
        <v> </v>
      </c>
      <c r="F92" s="117">
        <f>Spisak!AG82</f>
        <v>0</v>
      </c>
      <c r="G92" s="118" t="str">
        <f>Spisak!AH82</f>
        <v>nije polagao</v>
      </c>
      <c r="H92" s="119" t="e">
        <f t="shared" si="1"/>
        <v>#NAME?</v>
      </c>
    </row>
    <row r="93" spans="1:8" ht="12.75">
      <c r="A93" s="94">
        <v>82</v>
      </c>
      <c r="B93" s="114" t="str">
        <f>OB1!B93</f>
        <v>86/2018</v>
      </c>
      <c r="C93" s="115" t="str">
        <f>OB1!C93</f>
        <v>Marko Pajović</v>
      </c>
      <c r="D93" s="116">
        <f>Spisak!AA83</f>
        <v>39</v>
      </c>
      <c r="E93" s="116">
        <f>Spisak!AE83</f>
        <v>18</v>
      </c>
      <c r="F93" s="117">
        <f>Spisak!AG83</f>
        <v>57</v>
      </c>
      <c r="G93" s="118" t="str">
        <f>Spisak!AH83</f>
        <v>E</v>
      </c>
      <c r="H93" s="119" t="e">
        <f t="shared" si="1"/>
        <v>#NAME?</v>
      </c>
    </row>
    <row r="94" spans="1:8" ht="12.75">
      <c r="A94" s="94">
        <v>83</v>
      </c>
      <c r="B94" s="114" t="str">
        <f>OB1!B94</f>
        <v>87/2018</v>
      </c>
      <c r="C94" s="115" t="str">
        <f>OB1!C94</f>
        <v>Slavica Kalović</v>
      </c>
      <c r="D94" s="116">
        <f>Spisak!AA84</f>
        <v>33</v>
      </c>
      <c r="E94" s="116">
        <f>Spisak!AE84</f>
        <v>40.5</v>
      </c>
      <c r="F94" s="117">
        <f>Spisak!AG84</f>
        <v>73.5</v>
      </c>
      <c r="G94" s="118" t="str">
        <f>Spisak!AH84</f>
        <v>C</v>
      </c>
      <c r="H94" s="119" t="e">
        <f t="shared" si="1"/>
        <v>#NAME?</v>
      </c>
    </row>
    <row r="95" spans="1:8" ht="12.75">
      <c r="A95" s="94">
        <v>84</v>
      </c>
      <c r="B95" s="114" t="str">
        <f>OB1!B95</f>
        <v>89/2018</v>
      </c>
      <c r="C95" s="115" t="str">
        <f>OB1!C95</f>
        <v>Amina Pirović</v>
      </c>
      <c r="D95" s="116">
        <f>Spisak!AA85</f>
        <v>43.5</v>
      </c>
      <c r="E95" s="116">
        <f>Spisak!AE85</f>
        <v>46.5</v>
      </c>
      <c r="F95" s="117">
        <f>Spisak!AG85</f>
        <v>90</v>
      </c>
      <c r="G95" s="118" t="str">
        <f>Spisak!AH85</f>
        <v>A</v>
      </c>
      <c r="H95" s="119" t="e">
        <f t="shared" si="1"/>
        <v>#NAME?</v>
      </c>
    </row>
    <row r="96" spans="1:8" ht="12.75">
      <c r="A96" s="94">
        <v>85</v>
      </c>
      <c r="B96" s="114" t="str">
        <f>OB1!B96</f>
        <v>90/2018</v>
      </c>
      <c r="C96" s="115" t="str">
        <f>OB1!C96</f>
        <v>Vladimir Jovović</v>
      </c>
      <c r="D96" s="116">
        <f>Spisak!AA86</f>
        <v>35.5</v>
      </c>
      <c r="E96" s="116">
        <f>Spisak!AE86</f>
        <v>4</v>
      </c>
      <c r="F96" s="117">
        <f>Spisak!AG86</f>
        <v>39.5</v>
      </c>
      <c r="G96" s="118" t="str">
        <f>Spisak!AH86</f>
        <v>F</v>
      </c>
      <c r="H96" s="119" t="e">
        <f t="shared" si="1"/>
        <v>#NAME?</v>
      </c>
    </row>
    <row r="97" spans="1:8" ht="12.75">
      <c r="A97" s="94">
        <v>86</v>
      </c>
      <c r="B97" s="114" t="str">
        <f>OB1!B97</f>
        <v>91/2018</v>
      </c>
      <c r="C97" s="115" t="str">
        <f>OB1!C97</f>
        <v>Filip Šćekić</v>
      </c>
      <c r="D97" s="116">
        <f>Spisak!AA87</f>
        <v>39</v>
      </c>
      <c r="E97" s="116">
        <f>Spisak!AE87</f>
        <v>24</v>
      </c>
      <c r="F97" s="117">
        <f>Spisak!AG87</f>
        <v>63</v>
      </c>
      <c r="G97" s="118" t="str">
        <f>Spisak!AH87</f>
        <v>D</v>
      </c>
      <c r="H97" s="119" t="e">
        <f t="shared" si="1"/>
        <v>#NAME?</v>
      </c>
    </row>
    <row r="98" spans="1:8" ht="12.75">
      <c r="A98" s="94">
        <v>87</v>
      </c>
      <c r="B98" s="114" t="str">
        <f>OB1!B98</f>
        <v>92/2018</v>
      </c>
      <c r="C98" s="115" t="str">
        <f>OB1!C98</f>
        <v>Branislav Lekić</v>
      </c>
      <c r="D98" s="116">
        <f>Spisak!AA88</f>
        <v>30</v>
      </c>
      <c r="E98" s="116">
        <f>Spisak!AE88</f>
        <v>26</v>
      </c>
      <c r="F98" s="117">
        <f>Spisak!AG88</f>
        <v>56</v>
      </c>
      <c r="G98" s="118" t="str">
        <f>Spisak!AH88</f>
        <v>E</v>
      </c>
      <c r="H98" s="119" t="e">
        <f t="shared" si="1"/>
        <v>#NAME?</v>
      </c>
    </row>
    <row r="99" spans="1:8" ht="12.75">
      <c r="A99" s="94">
        <v>88</v>
      </c>
      <c r="B99" s="114" t="str">
        <f>OB1!B99</f>
        <v>93/2018</v>
      </c>
      <c r="C99" s="115" t="str">
        <f>OB1!C99</f>
        <v>Nikola Maslovarić</v>
      </c>
      <c r="D99" s="116">
        <f>Spisak!AA89</f>
        <v>0</v>
      </c>
      <c r="E99" s="116" t="str">
        <f>Spisak!AE89</f>
        <v> </v>
      </c>
      <c r="F99" s="117">
        <f>Spisak!AG89</f>
        <v>0</v>
      </c>
      <c r="G99" s="118" t="str">
        <f>Spisak!AH89</f>
        <v>nije polagao</v>
      </c>
      <c r="H99" s="119" t="e">
        <f t="shared" si="1"/>
        <v>#NAME?</v>
      </c>
    </row>
    <row r="100" spans="1:8" ht="12.75">
      <c r="A100" s="94">
        <v>89</v>
      </c>
      <c r="B100" s="114" t="str">
        <f>OB1!B100</f>
        <v>94/2018</v>
      </c>
      <c r="C100" s="115" t="str">
        <f>OB1!C100</f>
        <v>Dejan Mušikić</v>
      </c>
      <c r="D100" s="116">
        <f>Spisak!AA90</f>
        <v>35.5</v>
      </c>
      <c r="E100" s="116">
        <f>Spisak!AE90</f>
        <v>26</v>
      </c>
      <c r="F100" s="117">
        <f>Spisak!AG90</f>
        <v>61.5</v>
      </c>
      <c r="G100" s="118" t="str">
        <f>Spisak!AH90</f>
        <v>D</v>
      </c>
      <c r="H100" s="119" t="e">
        <f t="shared" si="1"/>
        <v>#NAME?</v>
      </c>
    </row>
    <row r="101" spans="1:8" ht="12.75">
      <c r="A101" s="94">
        <v>90</v>
      </c>
      <c r="B101" s="114" t="str">
        <f>OB1!B101</f>
        <v>95/2018</v>
      </c>
      <c r="C101" s="115" t="str">
        <f>OB1!C101</f>
        <v>Srđan Lajović</v>
      </c>
      <c r="D101" s="116">
        <f>Spisak!AA91</f>
        <v>13.5</v>
      </c>
      <c r="E101" s="116">
        <f>Spisak!AE91</f>
        <v>1</v>
      </c>
      <c r="F101" s="117">
        <f>Spisak!AG91</f>
        <v>14.5</v>
      </c>
      <c r="G101" s="118" t="str">
        <f>Spisak!AH91</f>
        <v>F</v>
      </c>
      <c r="H101" s="119" t="e">
        <f t="shared" si="1"/>
        <v>#NAME?</v>
      </c>
    </row>
    <row r="102" spans="1:8" ht="12.75">
      <c r="A102" s="94">
        <v>91</v>
      </c>
      <c r="B102" s="114" t="str">
        <f>OB1!B102</f>
        <v>96/2018</v>
      </c>
      <c r="C102" s="115" t="str">
        <f>OB1!C102</f>
        <v>Filip Marijanović</v>
      </c>
      <c r="D102" s="116">
        <f>Spisak!AA92</f>
        <v>48</v>
      </c>
      <c r="E102" s="116">
        <f>Spisak!AE92</f>
        <v>42</v>
      </c>
      <c r="F102" s="117">
        <f>Spisak!AG92</f>
        <v>90</v>
      </c>
      <c r="G102" s="118" t="str">
        <f>Spisak!AH92</f>
        <v>A</v>
      </c>
      <c r="H102" s="119" t="e">
        <f t="shared" si="1"/>
        <v>#NAME?</v>
      </c>
    </row>
    <row r="103" spans="1:8" ht="12.75">
      <c r="A103" s="94">
        <v>92</v>
      </c>
      <c r="B103" s="114" t="str">
        <f>OB1!B103</f>
        <v>97/2018</v>
      </c>
      <c r="C103" s="115" t="str">
        <f>OB1!C103</f>
        <v>Nađa Đukanović</v>
      </c>
      <c r="D103" s="116">
        <f>Spisak!AA93</f>
        <v>29</v>
      </c>
      <c r="E103" s="116">
        <f>Spisak!AE93</f>
        <v>41</v>
      </c>
      <c r="F103" s="117">
        <f>Spisak!AG93</f>
        <v>70</v>
      </c>
      <c r="G103" s="118" t="str">
        <f>Spisak!AH93</f>
        <v>C</v>
      </c>
      <c r="H103" s="119" t="e">
        <f t="shared" si="1"/>
        <v>#NAME?</v>
      </c>
    </row>
    <row r="104" spans="1:8" ht="12.75">
      <c r="A104" s="94">
        <v>93</v>
      </c>
      <c r="B104" s="114" t="str">
        <f>OB1!B104</f>
        <v>98/2018</v>
      </c>
      <c r="C104" s="115" t="str">
        <f>OB1!C104</f>
        <v>Vlado Peković</v>
      </c>
      <c r="D104" s="116">
        <f>Spisak!AA94</f>
        <v>0</v>
      </c>
      <c r="E104" s="116">
        <f>Spisak!AE94</f>
        <v>0</v>
      </c>
      <c r="F104" s="117">
        <f>Spisak!AG94</f>
        <v>0</v>
      </c>
      <c r="G104" s="118" t="str">
        <f>Spisak!AH94</f>
        <v>nije polagao</v>
      </c>
      <c r="H104" s="119" t="e">
        <f t="shared" si="1"/>
        <v>#NAME?</v>
      </c>
    </row>
    <row r="105" spans="1:8" ht="12.75">
      <c r="A105" s="94">
        <v>94</v>
      </c>
      <c r="B105" s="114" t="str">
        <f>OB1!B105</f>
        <v>99/2018</v>
      </c>
      <c r="C105" s="115" t="str">
        <f>OB1!C105</f>
        <v>Stefan Stojanović</v>
      </c>
      <c r="D105" s="116">
        <f>Spisak!AA95</f>
        <v>20.5</v>
      </c>
      <c r="E105" s="116">
        <f>Spisak!AE95</f>
        <v>32.5</v>
      </c>
      <c r="F105" s="117">
        <f>Spisak!AG95</f>
        <v>53</v>
      </c>
      <c r="G105" s="118" t="str">
        <f>Spisak!AH95</f>
        <v>E</v>
      </c>
      <c r="H105" s="119" t="e">
        <f t="shared" si="1"/>
        <v>#NAME?</v>
      </c>
    </row>
    <row r="106" spans="1:8" ht="12.75">
      <c r="A106" s="94">
        <v>95</v>
      </c>
      <c r="B106" s="114" t="str">
        <f>OB1!B106</f>
        <v>100/2018</v>
      </c>
      <c r="C106" s="115" t="str">
        <f>OB1!C106</f>
        <v>Sanja Bjelanović</v>
      </c>
      <c r="D106" s="116">
        <f>Spisak!AA96</f>
        <v>49</v>
      </c>
      <c r="E106" s="116">
        <f>Spisak!AE96</f>
        <v>41</v>
      </c>
      <c r="F106" s="117">
        <f>Spisak!AG96</f>
        <v>90</v>
      </c>
      <c r="G106" s="118" t="str">
        <f>Spisak!AH96</f>
        <v>A</v>
      </c>
      <c r="H106" s="119" t="e">
        <f t="shared" si="1"/>
        <v>#NAME?</v>
      </c>
    </row>
    <row r="107" spans="1:8" ht="12.75">
      <c r="A107" s="94">
        <v>96</v>
      </c>
      <c r="B107" s="114" t="str">
        <f>OB1!B107</f>
        <v>101/2018</v>
      </c>
      <c r="C107" s="115" t="str">
        <f>OB1!C107</f>
        <v>Mirjana Zlatičanin</v>
      </c>
      <c r="D107" s="116">
        <f>Spisak!AA97</f>
        <v>0</v>
      </c>
      <c r="E107" s="116">
        <f>Spisak!AE97</f>
        <v>0</v>
      </c>
      <c r="F107" s="117">
        <f>Spisak!AG97</f>
        <v>0</v>
      </c>
      <c r="G107" s="118" t="str">
        <f>Spisak!AH97</f>
        <v>nije polagao</v>
      </c>
      <c r="H107" s="119" t="e">
        <f t="shared" si="1"/>
        <v>#NAME?</v>
      </c>
    </row>
    <row r="108" spans="1:8" ht="12.75">
      <c r="A108" s="94">
        <v>97</v>
      </c>
      <c r="B108" s="114" t="str">
        <f>OB1!B108</f>
        <v>102/2018</v>
      </c>
      <c r="C108" s="115" t="str">
        <f>OB1!C108</f>
        <v>Milan Radulović</v>
      </c>
      <c r="D108" s="116">
        <f>Spisak!AA98</f>
        <v>13.5</v>
      </c>
      <c r="E108" s="116">
        <f>Spisak!AE98</f>
        <v>0</v>
      </c>
      <c r="F108" s="117">
        <f>Spisak!AG98</f>
        <v>13.5</v>
      </c>
      <c r="G108" s="118" t="str">
        <f>Spisak!AH98</f>
        <v>F</v>
      </c>
      <c r="H108" s="119" t="e">
        <f t="shared" si="1"/>
        <v>#NAME?</v>
      </c>
    </row>
    <row r="109" spans="1:8" ht="12.75">
      <c r="A109" s="94">
        <v>98</v>
      </c>
      <c r="B109" s="114" t="str">
        <f>OB1!B109</f>
        <v>103/2018</v>
      </c>
      <c r="C109" s="115" t="str">
        <f>OB1!C109</f>
        <v>Vladimir Šljivančanin</v>
      </c>
      <c r="D109" s="116">
        <f>Spisak!AA99</f>
        <v>29</v>
      </c>
      <c r="E109" s="116">
        <f>Spisak!AE99</f>
        <v>32</v>
      </c>
      <c r="F109" s="117">
        <f>Spisak!AG99</f>
        <v>61</v>
      </c>
      <c r="G109" s="118" t="str">
        <f>Spisak!AH99</f>
        <v>D</v>
      </c>
      <c r="H109" s="119" t="e">
        <f t="shared" si="1"/>
        <v>#NAME?</v>
      </c>
    </row>
    <row r="110" spans="1:8" ht="12.75">
      <c r="A110" s="94">
        <v>99</v>
      </c>
      <c r="B110" s="114" t="str">
        <f>OB1!B110</f>
        <v>104/2018</v>
      </c>
      <c r="C110" s="115" t="str">
        <f>OB1!C110</f>
        <v>Jusuf Šabović</v>
      </c>
      <c r="D110" s="116">
        <f>Spisak!AA100</f>
        <v>45</v>
      </c>
      <c r="E110" s="116">
        <f>Spisak!AE100</f>
        <v>42</v>
      </c>
      <c r="F110" s="117">
        <f>Spisak!AG100</f>
        <v>87</v>
      </c>
      <c r="G110" s="118" t="str">
        <f>Spisak!AH100</f>
        <v>B</v>
      </c>
      <c r="H110" s="119" t="e">
        <f t="shared" si="1"/>
        <v>#NAME?</v>
      </c>
    </row>
    <row r="111" spans="1:8" ht="12.75">
      <c r="A111" s="94">
        <v>100</v>
      </c>
      <c r="B111" s="114" t="str">
        <f>OB1!B111</f>
        <v>105/2018</v>
      </c>
      <c r="C111" s="115" t="str">
        <f>OB1!C111</f>
        <v>Sanel Kandić</v>
      </c>
      <c r="D111" s="116">
        <f>Spisak!AA101</f>
        <v>44</v>
      </c>
      <c r="E111" s="116">
        <f>Spisak!AE101</f>
        <v>48</v>
      </c>
      <c r="F111" s="117">
        <f>Spisak!AG101</f>
        <v>92</v>
      </c>
      <c r="G111" s="118" t="str">
        <f>Spisak!AH101</f>
        <v>A</v>
      </c>
      <c r="H111" s="119" t="e">
        <f t="shared" si="1"/>
        <v>#NAME?</v>
      </c>
    </row>
    <row r="112" spans="1:8" ht="12.75">
      <c r="A112" s="94">
        <v>101</v>
      </c>
      <c r="B112" s="114" t="str">
        <f>OB1!B112</f>
        <v>106/2018</v>
      </c>
      <c r="C112" s="115" t="str">
        <f>OB1!C112</f>
        <v>Mirko Čizmović</v>
      </c>
      <c r="D112" s="116">
        <f>Spisak!AA102</f>
        <v>29.5</v>
      </c>
      <c r="E112" s="116">
        <f>Spisak!AE102</f>
        <v>41.5</v>
      </c>
      <c r="F112" s="117">
        <f>Spisak!AG102</f>
        <v>71</v>
      </c>
      <c r="G112" s="118" t="str">
        <f>Spisak!AH102</f>
        <v>C</v>
      </c>
      <c r="H112" s="119" t="e">
        <f t="shared" si="1"/>
        <v>#NAME?</v>
      </c>
    </row>
    <row r="113" spans="1:8" ht="12.75">
      <c r="A113" s="94">
        <v>102</v>
      </c>
      <c r="B113" s="114" t="str">
        <f>OB1!B113</f>
        <v>107/2018</v>
      </c>
      <c r="C113" s="115" t="str">
        <f>OB1!C113</f>
        <v>Jovan Vasić</v>
      </c>
      <c r="D113" s="116">
        <f>Spisak!AA103</f>
        <v>30</v>
      </c>
      <c r="E113" s="116" t="str">
        <f>Spisak!AE103</f>
        <v> </v>
      </c>
      <c r="F113" s="117">
        <f>Spisak!AG103</f>
        <v>30</v>
      </c>
      <c r="G113" s="118" t="str">
        <f>Spisak!AH103</f>
        <v>nije polagao</v>
      </c>
      <c r="H113" s="119" t="e">
        <f t="shared" si="1"/>
        <v>#NAME?</v>
      </c>
    </row>
    <row r="114" spans="1:8" ht="12.75">
      <c r="A114" s="94">
        <v>103</v>
      </c>
      <c r="B114" s="114" t="str">
        <f>OB1!B114</f>
        <v>108/2018</v>
      </c>
      <c r="C114" s="115" t="str">
        <f>OB1!C114</f>
        <v>Dejan Marsenić</v>
      </c>
      <c r="D114" s="116">
        <f>Spisak!AA104</f>
        <v>28</v>
      </c>
      <c r="E114" s="116">
        <f>Spisak!AE104</f>
        <v>35.5</v>
      </c>
      <c r="F114" s="117">
        <f>Spisak!AG104</f>
        <v>63.5</v>
      </c>
      <c r="G114" s="118" t="str">
        <f>Spisak!AH104</f>
        <v>D</v>
      </c>
      <c r="H114" s="119" t="e">
        <f t="shared" si="1"/>
        <v>#NAME?</v>
      </c>
    </row>
    <row r="115" spans="1:8" ht="12.75">
      <c r="A115" s="94">
        <v>104</v>
      </c>
      <c r="B115" s="114" t="str">
        <f>OB1!B115</f>
        <v>109/2018</v>
      </c>
      <c r="C115" s="115" t="str">
        <f>OB1!C115</f>
        <v>Petar Popović</v>
      </c>
      <c r="D115" s="116">
        <f>Spisak!AA105</f>
        <v>19</v>
      </c>
      <c r="E115" s="116">
        <f>Spisak!AE105</f>
        <v>35</v>
      </c>
      <c r="F115" s="117">
        <f>Spisak!AG105</f>
        <v>54</v>
      </c>
      <c r="G115" s="118" t="str">
        <f>Spisak!AH105</f>
        <v>E</v>
      </c>
      <c r="H115" s="119" t="e">
        <f t="shared" si="1"/>
        <v>#NAME?</v>
      </c>
    </row>
    <row r="116" spans="1:8" ht="12.75">
      <c r="A116" s="94">
        <v>105</v>
      </c>
      <c r="B116" s="114" t="str">
        <f>OB1!B116</f>
        <v>110/2018</v>
      </c>
      <c r="C116" s="115" t="str">
        <f>OB1!C116</f>
        <v>Kenan Grbović</v>
      </c>
      <c r="D116" s="116">
        <f>Spisak!AA106</f>
        <v>7.5</v>
      </c>
      <c r="E116" s="116" t="str">
        <f>Spisak!AE106</f>
        <v> </v>
      </c>
      <c r="F116" s="117">
        <f>Spisak!AG106</f>
        <v>7.5</v>
      </c>
      <c r="G116" s="118" t="str">
        <f>Spisak!AH106</f>
        <v>nije polagao</v>
      </c>
      <c r="H116" s="119" t="e">
        <f t="shared" si="1"/>
        <v>#NAME?</v>
      </c>
    </row>
    <row r="117" spans="1:8" ht="12.75">
      <c r="A117" s="94">
        <v>106</v>
      </c>
      <c r="B117" s="114" t="str">
        <f>OB1!B117</f>
        <v>111/2018</v>
      </c>
      <c r="C117" s="115" t="str">
        <f>OB1!C117</f>
        <v>Rajan Perović</v>
      </c>
      <c r="D117" s="116">
        <f>Spisak!AA107</f>
        <v>17</v>
      </c>
      <c r="E117" s="116">
        <f>Spisak!AE107</f>
        <v>8</v>
      </c>
      <c r="F117" s="117">
        <f>Spisak!AG107</f>
        <v>25</v>
      </c>
      <c r="G117" s="118" t="str">
        <f>Spisak!AH107</f>
        <v>F</v>
      </c>
      <c r="H117" s="119" t="e">
        <f t="shared" si="1"/>
        <v>#NAME?</v>
      </c>
    </row>
    <row r="118" spans="1:8" ht="12.75">
      <c r="A118" s="94">
        <v>107</v>
      </c>
      <c r="B118" s="114" t="str">
        <f>OB1!B118</f>
        <v>112/2018</v>
      </c>
      <c r="C118" s="115" t="str">
        <f>OB1!C118</f>
        <v>Željka Bakić</v>
      </c>
      <c r="D118" s="116">
        <f>Spisak!AA108</f>
        <v>27</v>
      </c>
      <c r="E118" s="116">
        <f>Spisak!AE108</f>
        <v>34</v>
      </c>
      <c r="F118" s="117">
        <f>Spisak!AG108</f>
        <v>61</v>
      </c>
      <c r="G118" s="118" t="str">
        <f>Spisak!AH108</f>
        <v>D</v>
      </c>
      <c r="H118" s="119" t="e">
        <f t="shared" si="1"/>
        <v>#NAME?</v>
      </c>
    </row>
    <row r="119" spans="1:8" ht="12.75">
      <c r="A119" s="94">
        <v>108</v>
      </c>
      <c r="B119" s="114" t="str">
        <f>OB1!B119</f>
        <v>113/2018</v>
      </c>
      <c r="C119" s="115" t="str">
        <f>OB1!C119</f>
        <v>Lazar Delić</v>
      </c>
      <c r="D119" s="116">
        <f>Spisak!AA109</f>
        <v>2.5</v>
      </c>
      <c r="E119" s="116">
        <f>Spisak!AE109</f>
        <v>0</v>
      </c>
      <c r="F119" s="117">
        <f>Spisak!AG109</f>
        <v>2.5</v>
      </c>
      <c r="G119" s="118" t="str">
        <f>Spisak!AH109</f>
        <v>F</v>
      </c>
      <c r="H119" s="119" t="e">
        <f t="shared" si="1"/>
        <v>#NAME?</v>
      </c>
    </row>
    <row r="120" spans="1:8" ht="12.75">
      <c r="A120" s="94">
        <v>109</v>
      </c>
      <c r="B120" s="114" t="str">
        <f>OB1!B120</f>
        <v>114/2018</v>
      </c>
      <c r="C120" s="115" t="str">
        <f>OB1!C120</f>
        <v>Ivan Lerinc</v>
      </c>
      <c r="D120" s="116">
        <f>Spisak!AA110</f>
        <v>46.5</v>
      </c>
      <c r="E120" s="116">
        <f>Spisak!AE110</f>
        <v>46</v>
      </c>
      <c r="F120" s="117">
        <f>Spisak!AG110</f>
        <v>92.5</v>
      </c>
      <c r="G120" s="118" t="str">
        <f>Spisak!AH110</f>
        <v>A</v>
      </c>
      <c r="H120" s="119" t="e">
        <f t="shared" si="1"/>
        <v>#NAME?</v>
      </c>
    </row>
    <row r="121" spans="1:8" ht="12.75">
      <c r="A121" s="94">
        <v>110</v>
      </c>
      <c r="B121" s="114" t="str">
        <f>OB1!B121</f>
        <v>115/2018</v>
      </c>
      <c r="C121" s="115" t="str">
        <f>OB1!C121</f>
        <v>Lazar Ćetković</v>
      </c>
      <c r="D121" s="116">
        <f>Spisak!AA111</f>
        <v>44</v>
      </c>
      <c r="E121" s="116">
        <f>Spisak!AE111</f>
        <v>36</v>
      </c>
      <c r="F121" s="117">
        <f>Spisak!AG111</f>
        <v>80</v>
      </c>
      <c r="G121" s="118" t="str">
        <f>Spisak!AH111</f>
        <v>B</v>
      </c>
      <c r="H121" s="119" t="e">
        <f t="shared" si="1"/>
        <v>#NAME?</v>
      </c>
    </row>
    <row r="122" spans="1:8" ht="12.75">
      <c r="A122" s="94">
        <v>111</v>
      </c>
      <c r="B122" s="114" t="str">
        <f>OB1!B122</f>
        <v>116/2018</v>
      </c>
      <c r="C122" s="115" t="str">
        <f>OB1!C122</f>
        <v>Miljan Golubović</v>
      </c>
      <c r="D122" s="116">
        <f>Spisak!AA112</f>
        <v>8</v>
      </c>
      <c r="E122" s="116">
        <f>Spisak!AE112</f>
        <v>0</v>
      </c>
      <c r="F122" s="117">
        <f>Spisak!AG112</f>
        <v>8</v>
      </c>
      <c r="G122" s="118" t="str">
        <f>Spisak!AH112</f>
        <v>F</v>
      </c>
      <c r="H122" s="119" t="e">
        <f t="shared" si="1"/>
        <v>#NAME?</v>
      </c>
    </row>
    <row r="123" spans="1:8" ht="12.75">
      <c r="A123" s="94">
        <v>112</v>
      </c>
      <c r="B123" s="114" t="str">
        <f>OB1!B123</f>
        <v>117/2018</v>
      </c>
      <c r="C123" s="115" t="str">
        <f>OB1!C123</f>
        <v>Dragan Knežević</v>
      </c>
      <c r="D123" s="116">
        <f>Spisak!AA113</f>
        <v>0</v>
      </c>
      <c r="E123" s="116" t="str">
        <f>Spisak!AE113</f>
        <v> </v>
      </c>
      <c r="F123" s="117">
        <f>Spisak!AG113</f>
        <v>0</v>
      </c>
      <c r="G123" s="118" t="str">
        <f>Spisak!AH113</f>
        <v>nije polagao</v>
      </c>
      <c r="H123" s="119" t="e">
        <f t="shared" si="1"/>
        <v>#NAME?</v>
      </c>
    </row>
    <row r="124" spans="1:8" ht="12.75">
      <c r="A124" s="94">
        <v>113</v>
      </c>
      <c r="B124" s="114" t="str">
        <f>OB1!B124</f>
        <v>118/2018</v>
      </c>
      <c r="C124" s="115" t="str">
        <f>OB1!C124</f>
        <v>Kristina Smolović</v>
      </c>
      <c r="D124" s="116">
        <f>Spisak!AA114</f>
        <v>3</v>
      </c>
      <c r="E124" s="116">
        <f>Spisak!AE114</f>
        <v>2.5</v>
      </c>
      <c r="F124" s="117">
        <f>Spisak!AG114</f>
        <v>5.5</v>
      </c>
      <c r="G124" s="118" t="str">
        <f>Spisak!AH114</f>
        <v>F</v>
      </c>
      <c r="H124" s="119" t="e">
        <f t="shared" si="1"/>
        <v>#NAME?</v>
      </c>
    </row>
    <row r="125" spans="1:8" ht="12.75">
      <c r="A125" s="94">
        <v>114</v>
      </c>
      <c r="B125" s="114" t="str">
        <f>OB1!B125</f>
        <v>119/2018</v>
      </c>
      <c r="C125" s="115" t="str">
        <f>OB1!C125</f>
        <v>Vladan Tomašević</v>
      </c>
      <c r="D125" s="116">
        <f>Spisak!AA115</f>
        <v>17</v>
      </c>
      <c r="E125" s="116">
        <f>Spisak!AE115</f>
        <v>33</v>
      </c>
      <c r="F125" s="117">
        <f>Spisak!AG115</f>
        <v>50</v>
      </c>
      <c r="G125" s="118" t="str">
        <f>Spisak!AH115</f>
        <v>E</v>
      </c>
      <c r="H125" s="119" t="e">
        <f t="shared" si="1"/>
        <v>#NAME?</v>
      </c>
    </row>
    <row r="126" spans="1:8" ht="12.75">
      <c r="A126" s="94">
        <v>115</v>
      </c>
      <c r="B126" s="114" t="str">
        <f>OB1!B126</f>
        <v>120/2018</v>
      </c>
      <c r="C126" s="115" t="str">
        <f>OB1!C126</f>
        <v>Miroje Stanić</v>
      </c>
      <c r="D126" s="116">
        <f>Spisak!AA116</f>
        <v>36</v>
      </c>
      <c r="E126" s="116">
        <f>Spisak!AE116</f>
        <v>34</v>
      </c>
      <c r="F126" s="117">
        <f>Spisak!AG116</f>
        <v>70</v>
      </c>
      <c r="G126" s="118" t="str">
        <f>Spisak!AH116</f>
        <v>C</v>
      </c>
      <c r="H126" s="119" t="e">
        <f t="shared" si="1"/>
        <v>#NAME?</v>
      </c>
    </row>
    <row r="127" spans="1:8" ht="12.75">
      <c r="A127" s="94">
        <v>116</v>
      </c>
      <c r="B127" s="114" t="str">
        <f>OB1!B127</f>
        <v>121/2018</v>
      </c>
      <c r="C127" s="115" t="str">
        <f>OB1!C127</f>
        <v>Dragoljub Vujičić</v>
      </c>
      <c r="D127" s="116">
        <f>Spisak!AA117</f>
        <v>38.5</v>
      </c>
      <c r="E127" s="116">
        <f>Spisak!AE117</f>
        <v>41.5</v>
      </c>
      <c r="F127" s="117">
        <f>Spisak!AG117</f>
        <v>80</v>
      </c>
      <c r="G127" s="118" t="str">
        <f>Spisak!AH117</f>
        <v>B</v>
      </c>
      <c r="H127" s="119" t="e">
        <f t="shared" si="1"/>
        <v>#NAME?</v>
      </c>
    </row>
    <row r="128" spans="1:8" ht="12.75">
      <c r="A128" s="94">
        <v>117</v>
      </c>
      <c r="B128" s="114" t="str">
        <f>OB1!B128</f>
        <v>122/2018</v>
      </c>
      <c r="C128" s="115" t="str">
        <f>OB1!C128</f>
        <v>Božana Klikovac</v>
      </c>
      <c r="D128" s="116">
        <f>Spisak!AA118</f>
        <v>0</v>
      </c>
      <c r="E128" s="116" t="str">
        <f>Spisak!AE118</f>
        <v> </v>
      </c>
      <c r="F128" s="117">
        <f>Spisak!AG118</f>
        <v>0</v>
      </c>
      <c r="G128" s="118" t="str">
        <f>Spisak!AH118</f>
        <v>nije polagao</v>
      </c>
      <c r="H128" s="119" t="e">
        <f t="shared" si="1"/>
        <v>#NAME?</v>
      </c>
    </row>
    <row r="129" spans="1:8" ht="12.75">
      <c r="A129" s="94">
        <v>118</v>
      </c>
      <c r="B129" s="114" t="str">
        <f>OB1!B129</f>
        <v>123/2018</v>
      </c>
      <c r="C129" s="115" t="str">
        <f>OB1!C129</f>
        <v>Anđela Đurišić</v>
      </c>
      <c r="D129" s="116">
        <f>Spisak!AA119</f>
        <v>38</v>
      </c>
      <c r="E129" s="116">
        <f>Spisak!AE119</f>
        <v>27</v>
      </c>
      <c r="F129" s="117">
        <f>Spisak!AG119</f>
        <v>65</v>
      </c>
      <c r="G129" s="118" t="str">
        <f>Spisak!AH119</f>
        <v>D</v>
      </c>
      <c r="H129" s="119" t="e">
        <f t="shared" si="1"/>
        <v>#NAME?</v>
      </c>
    </row>
    <row r="130" spans="1:8" ht="12.75">
      <c r="A130" s="94">
        <v>119</v>
      </c>
      <c r="B130" s="114" t="str">
        <f>OB1!B130</f>
        <v>124/2018</v>
      </c>
      <c r="C130" s="115" t="str">
        <f>OB1!C130</f>
        <v>Zerina Bogućanin</v>
      </c>
      <c r="D130" s="116">
        <f>Spisak!AA120</f>
        <v>21.5</v>
      </c>
      <c r="E130" s="116" t="str">
        <f>Spisak!AE120</f>
        <v> </v>
      </c>
      <c r="F130" s="117">
        <f>Spisak!AG120</f>
        <v>21.5</v>
      </c>
      <c r="G130" s="118" t="str">
        <f>Spisak!AH120</f>
        <v>nije polagao</v>
      </c>
      <c r="H130" s="119" t="e">
        <f t="shared" si="1"/>
        <v>#NAME?</v>
      </c>
    </row>
    <row r="131" spans="1:8" ht="12.75">
      <c r="A131" s="94">
        <v>120</v>
      </c>
      <c r="B131" s="114" t="str">
        <f>OB1!B131</f>
        <v>125/2018</v>
      </c>
      <c r="C131" s="115" t="str">
        <f>OB1!C131</f>
        <v>Bogdan Mijušković</v>
      </c>
      <c r="D131" s="116">
        <f>Spisak!AA121</f>
        <v>21.5</v>
      </c>
      <c r="E131" s="116" t="str">
        <f>Spisak!AE121</f>
        <v> </v>
      </c>
      <c r="F131" s="117">
        <f>Spisak!AG121</f>
        <v>21.5</v>
      </c>
      <c r="G131" s="118" t="str">
        <f>Spisak!AH121</f>
        <v>nije polagao</v>
      </c>
      <c r="H131" s="119" t="e">
        <f t="shared" si="1"/>
        <v>#NAME?</v>
      </c>
    </row>
    <row r="132" spans="1:8" ht="12.75">
      <c r="A132" s="94">
        <v>121</v>
      </c>
      <c r="B132" s="114" t="str">
        <f>OB1!B132</f>
        <v>126/2018</v>
      </c>
      <c r="C132" s="115" t="str">
        <f>OB1!C132</f>
        <v>Vuk Bubanja</v>
      </c>
      <c r="D132" s="116">
        <f>Spisak!AA122</f>
        <v>0</v>
      </c>
      <c r="E132" s="116" t="str">
        <f>Spisak!AE122</f>
        <v> </v>
      </c>
      <c r="F132" s="117">
        <f>Spisak!AG122</f>
        <v>0</v>
      </c>
      <c r="G132" s="118" t="str">
        <f>Spisak!AH122</f>
        <v>nije polagao</v>
      </c>
      <c r="H132" s="119" t="e">
        <f t="shared" si="1"/>
        <v>#NAME?</v>
      </c>
    </row>
    <row r="133" spans="1:8" ht="12.75">
      <c r="A133" s="94">
        <v>122</v>
      </c>
      <c r="B133" s="114" t="str">
        <f>OB1!B133</f>
        <v>127/2018</v>
      </c>
      <c r="C133" s="115" t="str">
        <f>OB1!C133</f>
        <v>Nikola Živković</v>
      </c>
      <c r="D133" s="116">
        <f>Spisak!AA123</f>
        <v>39.5</v>
      </c>
      <c r="E133" s="116">
        <f>Spisak!AE123</f>
        <v>38</v>
      </c>
      <c r="F133" s="117">
        <f>Spisak!AG123</f>
        <v>77.5</v>
      </c>
      <c r="G133" s="118" t="str">
        <f>Spisak!AH123</f>
        <v>C</v>
      </c>
      <c r="H133" s="119" t="e">
        <f t="shared" si="1"/>
        <v>#NAME?</v>
      </c>
    </row>
    <row r="134" spans="1:8" ht="12.75">
      <c r="A134" s="94">
        <v>123</v>
      </c>
      <c r="B134" s="114" t="str">
        <f>OB1!B134</f>
        <v>128/2018</v>
      </c>
      <c r="C134" s="115" t="str">
        <f>OB1!C134</f>
        <v>Danilo Ćupić</v>
      </c>
      <c r="D134" s="116">
        <f>Spisak!AA124</f>
        <v>4</v>
      </c>
      <c r="E134" s="116" t="str">
        <f>Spisak!AE124</f>
        <v> </v>
      </c>
      <c r="F134" s="117">
        <f>Spisak!AG124</f>
        <v>4</v>
      </c>
      <c r="G134" s="118" t="str">
        <f>Spisak!AH124</f>
        <v>nije polagao</v>
      </c>
      <c r="H134" s="119" t="e">
        <f t="shared" si="1"/>
        <v>#NAME?</v>
      </c>
    </row>
    <row r="135" spans="1:8" ht="12.75">
      <c r="A135" s="94">
        <v>124</v>
      </c>
      <c r="B135" s="114" t="str">
        <f>OB1!B135</f>
        <v>129/2018</v>
      </c>
      <c r="C135" s="115" t="str">
        <f>OB1!C135</f>
        <v>Luka Globarević</v>
      </c>
      <c r="D135" s="116">
        <f>Spisak!AA125</f>
        <v>0</v>
      </c>
      <c r="E135" s="116" t="str">
        <f>Spisak!AE125</f>
        <v> </v>
      </c>
      <c r="F135" s="117">
        <f>Spisak!AG125</f>
        <v>0</v>
      </c>
      <c r="G135" s="118" t="str">
        <f>Spisak!AH125</f>
        <v>nije polagao</v>
      </c>
      <c r="H135" s="119" t="e">
        <f t="shared" si="1"/>
        <v>#NAME?</v>
      </c>
    </row>
    <row r="136" spans="1:8" ht="12.75">
      <c r="A136" s="94">
        <v>125</v>
      </c>
      <c r="B136" s="114" t="str">
        <f>OB1!B136</f>
        <v>130/2018</v>
      </c>
      <c r="C136" s="115" t="str">
        <f>OB1!C136</f>
        <v>Marjan Bilafer</v>
      </c>
      <c r="D136" s="116">
        <f>Spisak!AA126</f>
        <v>38</v>
      </c>
      <c r="E136" s="116">
        <f>Spisak!AE126</f>
        <v>46</v>
      </c>
      <c r="F136" s="117">
        <f>Spisak!AG126</f>
        <v>84</v>
      </c>
      <c r="G136" s="118" t="str">
        <f>Spisak!AH126</f>
        <v>B</v>
      </c>
      <c r="H136" s="119" t="e">
        <f t="shared" si="1"/>
        <v>#NAME?</v>
      </c>
    </row>
    <row r="137" spans="1:8" ht="12.75">
      <c r="A137" s="94">
        <v>126</v>
      </c>
      <c r="B137" s="114" t="str">
        <f>OB1!B137</f>
        <v>131/2018</v>
      </c>
      <c r="C137" s="115" t="str">
        <f>OB1!C137</f>
        <v>Dušan Popović</v>
      </c>
      <c r="D137" s="116">
        <f>Spisak!AA127</f>
        <v>14.5</v>
      </c>
      <c r="E137" s="116">
        <f>Spisak!AE127</f>
        <v>0</v>
      </c>
      <c r="F137" s="117">
        <f>Spisak!AG127</f>
        <v>14.5</v>
      </c>
      <c r="G137" s="118" t="str">
        <f>Spisak!AH127</f>
        <v>F</v>
      </c>
      <c r="H137" s="119" t="e">
        <f t="shared" si="1"/>
        <v>#NAME?</v>
      </c>
    </row>
    <row r="138" spans="1:8" ht="12.75">
      <c r="A138" s="94">
        <v>127</v>
      </c>
      <c r="B138" s="114" t="str">
        <f>OB1!B138</f>
        <v>13/2017</v>
      </c>
      <c r="C138" s="115" t="str">
        <f>OB1!C138</f>
        <v>Antonije Golubović</v>
      </c>
      <c r="D138" s="116">
        <f>Spisak!AA128</f>
        <v>1</v>
      </c>
      <c r="E138" s="116">
        <f>Spisak!AE128</f>
        <v>0</v>
      </c>
      <c r="F138" s="117">
        <f>Spisak!AG128</f>
        <v>1</v>
      </c>
      <c r="G138" s="118" t="str">
        <f>Spisak!AH128</f>
        <v>F</v>
      </c>
      <c r="H138" s="119" t="e">
        <f t="shared" si="1"/>
        <v>#NAME?</v>
      </c>
    </row>
    <row r="139" spans="1:8" ht="12.75">
      <c r="A139" s="94">
        <v>128</v>
      </c>
      <c r="B139" s="114" t="str">
        <f>OB1!B139</f>
        <v>36/2017</v>
      </c>
      <c r="C139" s="115" t="str">
        <f>OB1!C139</f>
        <v>Veselin Jokanović</v>
      </c>
      <c r="D139" s="116">
        <f>Spisak!AA129</f>
        <v>0</v>
      </c>
      <c r="E139" s="116" t="str">
        <f>Spisak!AE129</f>
        <v> </v>
      </c>
      <c r="F139" s="117">
        <f>Spisak!AG129</f>
        <v>0</v>
      </c>
      <c r="G139" s="118" t="str">
        <f>Spisak!AH129</f>
        <v>nije polagao</v>
      </c>
      <c r="H139" s="119" t="e">
        <f t="shared" si="1"/>
        <v>#NAME?</v>
      </c>
    </row>
    <row r="140" spans="1:8" ht="12.75">
      <c r="A140" s="94">
        <v>129</v>
      </c>
      <c r="B140" s="114" t="str">
        <f>OB1!B140</f>
        <v>37/2017</v>
      </c>
      <c r="C140" s="115" t="str">
        <f>OB1!C140</f>
        <v>Mihailo Jevrić</v>
      </c>
      <c r="D140" s="116">
        <f>Spisak!AA130</f>
        <v>8.5</v>
      </c>
      <c r="E140" s="116" t="str">
        <f>Spisak!AE130</f>
        <v> </v>
      </c>
      <c r="F140" s="117">
        <f>Spisak!AG130</f>
        <v>8.5</v>
      </c>
      <c r="G140" s="118" t="str">
        <f>Spisak!AH130</f>
        <v>nije polagao</v>
      </c>
      <c r="H140" s="119" t="e">
        <f t="shared" si="1"/>
        <v>#NAME?</v>
      </c>
    </row>
    <row r="141" spans="1:8" ht="12.75">
      <c r="A141" s="94">
        <v>130</v>
      </c>
      <c r="B141" s="114" t="str">
        <f>OB1!B141</f>
        <v>68/2017</v>
      </c>
      <c r="C141" s="115" t="str">
        <f>OB1!C141</f>
        <v>Nebojša Pejović</v>
      </c>
      <c r="D141" s="116">
        <f>Spisak!AA134</f>
        <v>10.5</v>
      </c>
      <c r="E141" s="116" t="str">
        <f>Spisak!AE134</f>
        <v> </v>
      </c>
      <c r="F141" s="117">
        <f>Spisak!AG131</f>
        <v>0</v>
      </c>
      <c r="G141" s="118" t="str">
        <f>Spisak!AH134</f>
        <v>nije polagao</v>
      </c>
      <c r="H141" s="119" t="e">
        <f aca="true" t="shared" si="2" ref="H141:H153">ocjenaslovima(G141)</f>
        <v>#NAME?</v>
      </c>
    </row>
    <row r="142" spans="1:8" ht="12.75">
      <c r="A142" s="94">
        <v>131</v>
      </c>
      <c r="B142" s="114" t="str">
        <f>OB1!B142</f>
        <v>71/2017</v>
      </c>
      <c r="C142" s="115" t="str">
        <f>OB1!C142</f>
        <v>Miloš Joksimović</v>
      </c>
      <c r="D142" s="116">
        <f>Spisak!AA135</f>
        <v>0</v>
      </c>
      <c r="E142" s="116" t="str">
        <f>Spisak!AE135</f>
        <v> </v>
      </c>
      <c r="F142" s="117">
        <f>Spisak!AG132</f>
        <v>0</v>
      </c>
      <c r="G142" s="118" t="str">
        <f>Spisak!AH135</f>
        <v>nije polagao</v>
      </c>
      <c r="H142" s="119" t="e">
        <f t="shared" si="2"/>
        <v>#NAME?</v>
      </c>
    </row>
    <row r="143" spans="1:8" ht="12.75">
      <c r="A143" s="94">
        <v>132</v>
      </c>
      <c r="B143" s="114" t="str">
        <f>OB1!B143</f>
        <v>78/2017</v>
      </c>
      <c r="C143" s="115" t="str">
        <f>OB1!C143</f>
        <v>Mladen Marković</v>
      </c>
      <c r="D143" s="116">
        <f>Spisak!AA132</f>
        <v>0</v>
      </c>
      <c r="E143" s="116" t="str">
        <f>Spisak!AE132</f>
        <v> </v>
      </c>
      <c r="F143" s="117">
        <f>Spisak!AG133</f>
        <v>60.5</v>
      </c>
      <c r="G143" s="118" t="str">
        <f>Spisak!AH132</f>
        <v>nije polagao</v>
      </c>
      <c r="H143" s="119" t="e">
        <f t="shared" si="2"/>
        <v>#NAME?</v>
      </c>
    </row>
    <row r="144" spans="1:8" ht="12.75">
      <c r="A144" s="94">
        <v>133</v>
      </c>
      <c r="B144" s="114" t="str">
        <f>OB1!B144</f>
        <v>90/2017</v>
      </c>
      <c r="C144" s="115" t="str">
        <f>OB1!C144</f>
        <v>Stefan Milošević</v>
      </c>
      <c r="D144" s="116">
        <f>Spisak!AA136</f>
        <v>0</v>
      </c>
      <c r="E144" s="116" t="str">
        <f>Spisak!AE136</f>
        <v> </v>
      </c>
      <c r="F144" s="117">
        <f>Spisak!AG134</f>
        <v>10.5</v>
      </c>
      <c r="G144" s="118" t="str">
        <f>Spisak!AH133</f>
        <v>D</v>
      </c>
      <c r="H144" s="119" t="e">
        <f t="shared" si="2"/>
        <v>#NAME?</v>
      </c>
    </row>
    <row r="145" spans="1:11" ht="12.75">
      <c r="A145" s="94">
        <v>134</v>
      </c>
      <c r="B145" s="114" t="str">
        <f>OB1!B145</f>
        <v>93/2017</v>
      </c>
      <c r="C145" s="115" t="str">
        <f>OB1!C145</f>
        <v>Eldin Ibrahimović</v>
      </c>
      <c r="D145" s="116">
        <f>Spisak!AA137</f>
        <v>20</v>
      </c>
      <c r="E145" s="116">
        <f>Spisak!AE137</f>
        <v>43</v>
      </c>
      <c r="F145" s="117">
        <f>Spisak!AG135</f>
        <v>0</v>
      </c>
      <c r="G145" s="118" t="str">
        <f>Spisak!AH134</f>
        <v>nije polagao</v>
      </c>
      <c r="H145" s="119" t="e">
        <f t="shared" si="2"/>
        <v>#NAME?</v>
      </c>
      <c r="K145" s="18"/>
    </row>
    <row r="146" spans="1:11" ht="12.75">
      <c r="A146" s="94">
        <v>135</v>
      </c>
      <c r="B146" s="114" t="str">
        <f>OB1!B146</f>
        <v>98/2017</v>
      </c>
      <c r="C146" s="115" t="str">
        <f>OB1!C146</f>
        <v>Denis Adrović</v>
      </c>
      <c r="D146" s="116" t="e">
        <f>Spisak!#REF!</f>
        <v>#REF!</v>
      </c>
      <c r="E146" s="116" t="e">
        <f>Spisak!#REF!</f>
        <v>#REF!</v>
      </c>
      <c r="F146" s="117">
        <f>Spisak!AG136</f>
        <v>0</v>
      </c>
      <c r="G146" s="118" t="str">
        <f>Spisak!AH135</f>
        <v>nije polagao</v>
      </c>
      <c r="H146" s="119" t="e">
        <f t="shared" si="2"/>
        <v>#NAME?</v>
      </c>
      <c r="K146" s="18"/>
    </row>
    <row r="147" spans="1:11" ht="12.75">
      <c r="A147" s="94">
        <v>136</v>
      </c>
      <c r="B147" s="114" t="str">
        <f>OB1!B147</f>
        <v>113/2017</v>
      </c>
      <c r="C147" s="115" t="str">
        <f>OB1!C147</f>
        <v>Matija Mitrović</v>
      </c>
      <c r="D147" s="116" t="e">
        <f>Spisak!#REF!</f>
        <v>#REF!</v>
      </c>
      <c r="E147" s="116" t="e">
        <f>Spisak!#REF!</f>
        <v>#REF!</v>
      </c>
      <c r="F147" s="117">
        <f>Spisak!AG137</f>
        <v>63</v>
      </c>
      <c r="G147" s="118" t="str">
        <f>Spisak!AH136</f>
        <v>nije polagao</v>
      </c>
      <c r="H147" s="119" t="e">
        <f t="shared" si="2"/>
        <v>#NAME?</v>
      </c>
      <c r="K147" s="18"/>
    </row>
    <row r="148" spans="1:11" ht="12.75">
      <c r="A148" s="94">
        <v>137</v>
      </c>
      <c r="B148" s="114" t="str">
        <f>OB1!B148</f>
        <v>127/2017</v>
      </c>
      <c r="C148" s="115" t="str">
        <f>OB1!C148</f>
        <v>Luka Rovčanin</v>
      </c>
      <c r="D148" s="116">
        <f>Spisak!AA131</f>
        <v>0</v>
      </c>
      <c r="E148" s="116" t="str">
        <f>Spisak!AE131</f>
        <v> </v>
      </c>
      <c r="F148" s="117">
        <f>Spisak!AG142</f>
        <v>0</v>
      </c>
      <c r="G148" s="118" t="str">
        <f>Spisak!AH137</f>
        <v>D</v>
      </c>
      <c r="H148" s="119" t="e">
        <f t="shared" si="2"/>
        <v>#NAME?</v>
      </c>
      <c r="K148" s="18"/>
    </row>
    <row r="149" spans="1:11" ht="12.75">
      <c r="A149" s="94">
        <v>138</v>
      </c>
      <c r="B149" s="114" t="e">
        <f>OB1!B149</f>
        <v>#REF!</v>
      </c>
      <c r="C149" s="115" t="e">
        <f>OB1!C149</f>
        <v>#REF!</v>
      </c>
      <c r="D149" s="116">
        <f>Spisak!AA133</f>
        <v>22</v>
      </c>
      <c r="E149" s="116">
        <f>Spisak!AE133</f>
        <v>38.5</v>
      </c>
      <c r="F149" s="117" t="e">
        <f>Spisak!#REF!</f>
        <v>#REF!</v>
      </c>
      <c r="G149" s="118" t="str">
        <f>Spisak!AH142</f>
        <v>nije polagao</v>
      </c>
      <c r="H149" s="119" t="e">
        <f t="shared" si="2"/>
        <v>#NAME?</v>
      </c>
      <c r="K149" s="18"/>
    </row>
    <row r="150" spans="1:8" ht="12.75">
      <c r="A150" s="94">
        <v>139</v>
      </c>
      <c r="B150" s="114" t="e">
        <f>OB1!B150</f>
        <v>#REF!</v>
      </c>
      <c r="C150" s="115" t="e">
        <f>OB1!C150</f>
        <v>#REF!</v>
      </c>
      <c r="D150" s="116">
        <f>Spisak!AA142</f>
        <v>0</v>
      </c>
      <c r="E150" s="116" t="str">
        <f>Spisak!AE142</f>
        <v> </v>
      </c>
      <c r="F150" s="117" t="e">
        <f>Spisak!#REF!</f>
        <v>#REF!</v>
      </c>
      <c r="G150" s="118" t="e">
        <f>Spisak!#REF!</f>
        <v>#REF!</v>
      </c>
      <c r="H150" s="119" t="e">
        <f t="shared" si="2"/>
        <v>#NAME?</v>
      </c>
    </row>
    <row r="151" spans="1:8" ht="12.75">
      <c r="A151" s="94">
        <v>140</v>
      </c>
      <c r="B151" s="114" t="e">
        <f>OB1!B151</f>
        <v>#REF!</v>
      </c>
      <c r="C151" s="115" t="e">
        <f>OB1!C151</f>
        <v>#REF!</v>
      </c>
      <c r="D151" s="116" t="e">
        <f>Spisak!#REF!</f>
        <v>#REF!</v>
      </c>
      <c r="E151" s="116" t="e">
        <f>Spisak!#REF!</f>
        <v>#REF!</v>
      </c>
      <c r="F151" s="117" t="e">
        <f>Spisak!#REF!</f>
        <v>#REF!</v>
      </c>
      <c r="G151" s="118" t="e">
        <f>Spisak!#REF!</f>
        <v>#REF!</v>
      </c>
      <c r="H151" s="119" t="e">
        <f t="shared" si="2"/>
        <v>#NAME?</v>
      </c>
    </row>
    <row r="152" spans="1:8" ht="12.75">
      <c r="A152" s="94">
        <v>141</v>
      </c>
      <c r="B152" s="114" t="e">
        <f>OB1!B152</f>
        <v>#REF!</v>
      </c>
      <c r="C152" s="115" t="e">
        <f>OB1!C152</f>
        <v>#REF!</v>
      </c>
      <c r="D152" s="116" t="e">
        <f>Spisak!#REF!</f>
        <v>#REF!</v>
      </c>
      <c r="E152" s="116" t="e">
        <f>Spisak!#REF!</f>
        <v>#REF!</v>
      </c>
      <c r="F152" s="117" t="e">
        <f>Spisak!#REF!</f>
        <v>#REF!</v>
      </c>
      <c r="G152" s="118" t="e">
        <f>Spisak!#REF!</f>
        <v>#REF!</v>
      </c>
      <c r="H152" s="119" t="e">
        <f t="shared" si="2"/>
        <v>#NAME?</v>
      </c>
    </row>
    <row r="153" spans="1:8" ht="12.75">
      <c r="A153" s="94">
        <v>142</v>
      </c>
      <c r="B153" s="114" t="e">
        <f>OB1!B153</f>
        <v>#REF!</v>
      </c>
      <c r="C153" s="115" t="e">
        <f>OB1!C153</f>
        <v>#REF!</v>
      </c>
      <c r="D153" s="116" t="e">
        <f>Spisak!#REF!</f>
        <v>#REF!</v>
      </c>
      <c r="E153" s="116" t="e">
        <f>Spisak!#REF!</f>
        <v>#REF!</v>
      </c>
      <c r="F153" s="117" t="e">
        <f>Spisak!#REF!</f>
        <v>#REF!</v>
      </c>
      <c r="G153" s="118" t="e">
        <f>Spisak!#REF!</f>
        <v>#REF!</v>
      </c>
      <c r="H153" s="119" t="e">
        <f t="shared" si="2"/>
        <v>#NAME?</v>
      </c>
    </row>
    <row r="154" spans="3:10" ht="12.75">
      <c r="C154" s="23"/>
      <c r="D154" s="17"/>
      <c r="J154" s="16"/>
    </row>
    <row r="155" spans="2:9" ht="12.75">
      <c r="B155" s="93"/>
      <c r="C155" s="15" t="s">
        <v>56</v>
      </c>
      <c r="D155" s="1"/>
      <c r="E155" s="1"/>
      <c r="F155" s="1"/>
      <c r="G155" s="15"/>
      <c r="H155" s="1"/>
      <c r="I155" s="19"/>
    </row>
    <row r="156" spans="2:9" ht="12.75">
      <c r="B156" s="93"/>
      <c r="C156" s="15" t="s">
        <v>72</v>
      </c>
      <c r="D156" s="1"/>
      <c r="E156" s="1"/>
      <c r="F156" s="1"/>
      <c r="G156" s="15"/>
      <c r="H156" s="1"/>
      <c r="I156" s="19"/>
    </row>
    <row r="157" spans="2:9" ht="12.75">
      <c r="B157" s="93"/>
      <c r="C157" s="33"/>
      <c r="D157" s="1"/>
      <c r="E157" s="1"/>
      <c r="F157" s="1"/>
      <c r="G157" s="15"/>
      <c r="H157" s="1"/>
      <c r="I157" s="19"/>
    </row>
    <row r="158" spans="2:9" ht="12.75">
      <c r="B158" s="93"/>
      <c r="C158" s="15" t="s">
        <v>52</v>
      </c>
      <c r="D158" s="1"/>
      <c r="E158" s="1"/>
      <c r="F158" s="1"/>
      <c r="G158" s="15"/>
      <c r="H158" s="1"/>
      <c r="I158" s="19"/>
    </row>
    <row r="159" spans="2:9" ht="12.75">
      <c r="B159" s="93"/>
      <c r="C159" s="85"/>
      <c r="D159" s="1"/>
      <c r="E159" s="1"/>
      <c r="F159" s="1"/>
      <c r="G159" s="1"/>
      <c r="H159" s="1"/>
      <c r="I159" s="19"/>
    </row>
    <row r="160" spans="2:8" ht="12.75">
      <c r="B160" s="93"/>
      <c r="C160" s="93"/>
      <c r="D160" s="85"/>
      <c r="E160" s="1"/>
      <c r="F160" s="1"/>
      <c r="G160" s="1"/>
      <c r="H160" s="1"/>
    </row>
    <row r="161" spans="3:10" ht="12.75">
      <c r="C161" s="23"/>
      <c r="D161" s="17"/>
      <c r="J161" s="16"/>
    </row>
  </sheetData>
  <sheetProtection/>
  <mergeCells count="9">
    <mergeCell ref="A1:H1"/>
    <mergeCell ref="A5:B5"/>
    <mergeCell ref="A7:B7"/>
    <mergeCell ref="A9:A11"/>
    <mergeCell ref="B9:B11"/>
    <mergeCell ref="G9:H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Sneza</cp:lastModifiedBy>
  <cp:lastPrinted>2019-06-21T11:30:34Z</cp:lastPrinted>
  <dcterms:created xsi:type="dcterms:W3CDTF">1999-11-01T09:35:38Z</dcterms:created>
  <dcterms:modified xsi:type="dcterms:W3CDTF">2019-06-21T11:32:49Z</dcterms:modified>
  <cp:category/>
  <cp:version/>
  <cp:contentType/>
  <cp:contentStatus/>
</cp:coreProperties>
</file>